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HFA_2025WHDPRound_OperationsSupport/Shared Documents/Workspace/"/>
    </mc:Choice>
  </mc:AlternateContent>
  <xr:revisionPtr revIDLastSave="1349" documentId="13_ncr:1_{773C9A79-7354-4C99-B11B-4A8BCD62BE1D}" xr6:coauthVersionLast="47" xr6:coauthVersionMax="47" xr10:uidLastSave="{CED0EA28-1C6E-456E-B933-1322AF508FFE}"/>
  <workbookProtection workbookAlgorithmName="SHA-512" workbookHashValue="iPKctXTY+AdSnhmYBOSJLGtR0nen9kU5oMk+cpU42eAvmf+5hnQM/WNWScuwolMnZDg/w5jfPPmYrhpm6D0XHg==" workbookSaltValue="F5D0Gq1LZlCXnRlyiN4hgg==" workbookSpinCount="100000" lockStructure="1"/>
  <bookViews>
    <workbookView xWindow="-120" yWindow="-120" windowWidth="29040" windowHeight="15840" xr2:uid="{55ECD9EE-77C6-4E13-AD21-F1E843301EBF}"/>
  </bookViews>
  <sheets>
    <sheet name="Instructions" sheetId="2" r:id="rId1"/>
    <sheet name="Workforce Housing Scoresheet" sheetId="1" r:id="rId2"/>
    <sheet name="Dropdowns" sheetId="3" state="hidden" r:id="rId3"/>
  </sheets>
  <definedNames>
    <definedName name="Agency_Points_AwardHistory">'Workforce Housing Scoresheet'!$N$54</definedName>
    <definedName name="Agency_Points_BasedOnEligibleProjectAreaPopulations">'Workforce Housing Scoresheet'!$N$47:$N$49</definedName>
    <definedName name="Agency_Points_FundingRequestAsPercentOfTDC">'Workforce Housing Scoresheet'!$N$39:$N$42</definedName>
    <definedName name="Agency_Points_LocalActions">'Workforce Housing Scoresheet'!$N$12</definedName>
    <definedName name="Agency_Points_NumberOfUnits">'Workforce Housing Scoresheet'!$N$33:$N$34</definedName>
    <definedName name="Agency_Points_OtherNonCapitalContributions">'Workforce Housing Scoresheet'!$N$20</definedName>
    <definedName name="Agency_Points_OZ">'Workforce Housing Scoresheet'!$N$59:$N$60</definedName>
    <definedName name="Agency_Points_SecuredCapitalFunding">'Workforce Housing Scoresheet'!$N$15:$N$19</definedName>
    <definedName name="Agency_Points_ShareOfMarketRateUnits">'Workforce Housing Scoresheet'!$N$29:$N$32</definedName>
    <definedName name="Agency_Points_ZoningAndApprovals">'Workforce Housing Scoresheet'!$N$14</definedName>
    <definedName name="Agency_TotalPoints_AllCategoriesCombined">'Workforce Housing Scoresheet'!$N$64</definedName>
    <definedName name="Agency_TotalPoints_EligibleProjectAreaSize">'Workforce Housing Scoresheet'!$N$50</definedName>
    <definedName name="Agency_TotalPoints_Leverage">'Workforce Housing Scoresheet'!$N$43</definedName>
    <definedName name="Agency_TotalPoints_MarketCharacteristics">'Workforce Housing Scoresheet'!$N$35</definedName>
    <definedName name="Agency_TotalPoints_OpportunityZone">'Workforce Housing Scoresheet'!$N$61</definedName>
    <definedName name="Agency_TotalPoints_ReadinessToProceed">'Workforce Housing Scoresheet'!$N$25</definedName>
    <definedName name="Agency_TotalPoints_WHDPAwardHistory">'Workforce Housing Scoresheet'!$N$55</definedName>
    <definedName name="Applicant_Points_AwardHistory">'Workforce Housing Scoresheet'!$M$54</definedName>
    <definedName name="Applicant_Points_BasedOnEligibleProjectAreaPopulations">'Workforce Housing Scoresheet'!$M$47</definedName>
    <definedName name="Applicant_Points_FundingRequestAsPercentOfTDC">'Workforce Housing Scoresheet'!$M$39:$M$42</definedName>
    <definedName name="Applicant_Points_LocalActions">'Workforce Housing Scoresheet'!$M$12</definedName>
    <definedName name="Applicant_Points_NumberOfUnits">'Workforce Housing Scoresheet'!$M$33:$M$34</definedName>
    <definedName name="Applicant_Points_OtherNonCapitalContributions">'Workforce Housing Scoresheet'!$M$20</definedName>
    <definedName name="Applicant_Points_OZ">'Workforce Housing Scoresheet'!$M$59:$M$60</definedName>
    <definedName name="Applicant_Points_SecuredCapitalFunding">'Workforce Housing Scoresheet'!$M$15:$M$19</definedName>
    <definedName name="Applicant_Points_ShareOfMarketRateUnits">'Workforce Housing Scoresheet'!$M$29:$M$32</definedName>
    <definedName name="Applicant_Points_ZoningAndApprovals">'Workforce Housing Scoresheet'!$M$14</definedName>
    <definedName name="Applicant_TotalPoints_AllCategoriesCombined">'Workforce Housing Scoresheet'!$M$64</definedName>
    <definedName name="Applicant_TotalPoints_EligibleProjectAreaSize">'Workforce Housing Scoresheet'!$M$50</definedName>
    <definedName name="Applicant_TotalPoints_Leverage">'Workforce Housing Scoresheet'!$M$43</definedName>
    <definedName name="Applicant_TotalPoints_MarketCharacteristics">'Workforce Housing Scoresheet'!$M$35</definedName>
    <definedName name="Applicant_TotalPoints_OpportunityZone">'Workforce Housing Scoresheet'!$M$61</definedName>
    <definedName name="Applicant_TotalPoints_ReadinessToProceed">'Workforce Housing Scoresheet'!$M$25</definedName>
    <definedName name="Applicant_TotalPoints_WHDPAwardHistory">'Workforce Housing Scoresheet'!$M$55</definedName>
    <definedName name="DNumber">'Workforce Housing Scoresheet'!$C$6</definedName>
    <definedName name="FundingRequest">'Workforce Housing Scoresheet'!$E$40</definedName>
    <definedName name="FundingRequestAsPercentOfTDC">'Workforce Housing Scoresheet'!$I$40</definedName>
    <definedName name="MarketRateUnits">'Workforce Housing Scoresheet'!$E$30</definedName>
    <definedName name="MNumber">'Workforce Housing Scoresheet'!$C$7</definedName>
    <definedName name="Notes_AwardHistory">'Workforce Housing Scoresheet'!$O$54</definedName>
    <definedName name="Notes_EligibleProjectAreaPopulations">'Workforce Housing Scoresheet'!$O$47:$O$49</definedName>
    <definedName name="Notes_GeographicPreference">'Workforce Housing Scoresheet'!$O$40</definedName>
    <definedName name="Notes_Leverage">'Workforce Housing Scoresheet'!$O$39:$O$42</definedName>
    <definedName name="Notes_LocalActions">'Workforce Housing Scoresheet'!$O$12</definedName>
    <definedName name="Notes_NumberOfUnits">'Workforce Housing Scoresheet'!$O$33:$O$34</definedName>
    <definedName name="Notes_OpportunityZone">'Workforce Housing Scoresheet'!$O$59:$O$60</definedName>
    <definedName name="Notes_OtherNonCapitalContributions">'Workforce Housing Scoresheet'!$O$20</definedName>
    <definedName name="Notes_SecuredCapitalFunds">'Workforce Housing Scoresheet'!$O$15:$O$19</definedName>
    <definedName name="Notes_ShareOfMarketRateUnits">'Workforce Housing Scoresheet'!$O$29:$O$32</definedName>
    <definedName name="Notes_ZoningAndApprovals">'Workforce Housing Scoresheet'!$O$14</definedName>
    <definedName name="OtherNonCapitalFundsCommitted">'Workforce Housing Scoresheet'!$I$21</definedName>
    <definedName name="_xlnm.Print_Area" localSheetId="1">'Workforce Housing Scoresheet'!$A$1:$O$66</definedName>
    <definedName name="ProjectCity">'Workforce Housing Scoresheet'!$C$8</definedName>
    <definedName name="ProjectName">'Workforce Housing Scoresheet'!$C$5</definedName>
    <definedName name="SecuredCapitalFundsCommitted">'Workforce Housing Scoresheet'!$I$16:$I$16</definedName>
    <definedName name="ShareOfMarketRateUnits">'Workforce Housing Scoresheet'!$I$30</definedName>
    <definedName name="TotalDevelopmentCosts">'Workforce Housing Scoresheet'!$G$16:$G$16</definedName>
    <definedName name="TotalOtherNonCapitalEligibleFunding">'Workforce Housing Scoresheet'!$E$21</definedName>
    <definedName name="TotalSecuredCapitalEligibleFunding">'Workforce Housing Scoresheet'!$E$16:$E$16</definedName>
    <definedName name="TotalUnits">'Workforce Housing Scoresheet'!$G$30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" l="1"/>
  <c r="G21" i="1" a="1"/>
  <c r="G21" i="1" s="1"/>
  <c r="G40" i="1" a="1"/>
  <c r="G40" i="1" s="1"/>
  <c r="I40" i="1" a="1"/>
  <c r="I40" i="1" s="1"/>
  <c r="M39" i="1" s="1" a="1"/>
  <c r="M39" i="1" s="1"/>
  <c r="I30" i="1"/>
  <c r="I21" i="1" a="1"/>
  <c r="I21" i="1" s="1"/>
  <c r="M20" i="1" s="1" a="1"/>
  <c r="M20" i="1" s="1"/>
  <c r="I16" i="1" a="1"/>
  <c r="I16" i="1" s="1"/>
  <c r="M15" i="1" s="1" a="1"/>
  <c r="M15" i="1" s="1"/>
  <c r="M55" i="1"/>
  <c r="N50" i="1"/>
  <c r="M50" i="1"/>
  <c r="N25" i="1"/>
  <c r="N35" i="1"/>
  <c r="N55" i="1"/>
  <c r="N61" i="1"/>
  <c r="M61" i="1"/>
  <c r="L64" i="1"/>
  <c r="A2" i="1"/>
  <c r="A1" i="1"/>
  <c r="M43" i="1" l="1" a="1"/>
  <c r="M43" i="1" s="1"/>
  <c r="M25" i="1"/>
  <c r="N64" i="1"/>
  <c r="M29" i="1" a="1"/>
  <c r="M29" i="1" s="1"/>
  <c r="M35" i="1" s="1"/>
  <c r="M6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<sst xmlns="http://schemas.openxmlformats.org/spreadsheetml/2006/main" count="135" uniqueCount="86">
  <si>
    <t>Workforce Housing Development Program (WHDP)</t>
  </si>
  <si>
    <t>Ver 1</t>
  </si>
  <si>
    <t>Instructions</t>
  </si>
  <si>
    <t>The Workforce Housing Development Program's Self-Scoring Worksheet is color coded to assist applicants in filling out the proper information.</t>
  </si>
  <si>
    <t>Light blue cells must be filled out by the applicant, where applicable.</t>
  </si>
  <si>
    <t>Grey cells cannot be edited. An error message will appear if you try to click on or enter data in grey cells.</t>
  </si>
  <si>
    <t>White cells cannot be edited. An error message will appear if you try to click on or enter data in white cells.</t>
  </si>
  <si>
    <t>Yellow cells cannot be edited. An error message will appear if you try to click on or enter data in yellow cells.</t>
  </si>
  <si>
    <t>Project Name:</t>
  </si>
  <si>
    <t>Property Number (D#):</t>
  </si>
  <si>
    <t>(See project information details in Portal)</t>
  </si>
  <si>
    <t>Project Number (M#):</t>
  </si>
  <si>
    <t>Project City:</t>
  </si>
  <si>
    <t>1.  Readiness to Proceed - Up to 27 Points</t>
  </si>
  <si>
    <t>Selection Criteria</t>
  </si>
  <si>
    <t>Description</t>
  </si>
  <si>
    <t>Eligible Points</t>
  </si>
  <si>
    <t>Applicant Self-Score</t>
  </si>
  <si>
    <t>Agency Awarded Score</t>
  </si>
  <si>
    <t>Notes</t>
  </si>
  <si>
    <t>Yes</t>
  </si>
  <si>
    <t xml:space="preserve">     </t>
  </si>
  <si>
    <r>
      <rPr>
        <b/>
        <sz val="12"/>
        <color theme="1"/>
        <rFont val="Calibri"/>
        <family val="2"/>
        <scheme val="minor"/>
      </rPr>
      <t>Zoning and Approvals</t>
    </r>
    <r>
      <rPr>
        <sz val="12"/>
        <color theme="1"/>
        <rFont val="Calibri"/>
        <family val="2"/>
        <scheme val="minor"/>
      </rPr>
      <t xml:space="preserve">
Documentation required from the city confirming all land use and zoning approvals are in place or not required.</t>
    </r>
  </si>
  <si>
    <r>
      <rPr>
        <b/>
        <sz val="12"/>
        <color theme="1"/>
        <rFont val="Calibri"/>
        <family val="2"/>
        <scheme val="minor"/>
      </rPr>
      <t>Secured Capital Funding Sources</t>
    </r>
    <r>
      <rPr>
        <sz val="12"/>
        <color theme="1"/>
        <rFont val="Calibri"/>
        <family val="2"/>
        <scheme val="minor"/>
      </rPr>
      <t xml:space="preserve">
Total eligible permanent capital funding secured, awarded, or committed. If applicable, this may include </t>
    </r>
    <r>
      <rPr>
        <b/>
        <sz val="12"/>
        <color theme="1"/>
        <rFont val="Calibri"/>
        <family val="2"/>
        <scheme val="minor"/>
      </rPr>
      <t>amortizing first mortgages</t>
    </r>
    <r>
      <rPr>
        <sz val="12"/>
        <color theme="1"/>
        <rFont val="Calibri"/>
        <family val="2"/>
        <scheme val="minor"/>
      </rPr>
      <t>, tax increment financing (TIF) with a mortgage, developer equity, and Historic Tax Credits.</t>
    </r>
  </si>
  <si>
    <t>&gt; = 80.0%</t>
  </si>
  <si>
    <t>/</t>
  </si>
  <si>
    <t>=</t>
  </si>
  <si>
    <t>60.0% to 79.9%</t>
  </si>
  <si>
    <t>Total Eligible Funding</t>
  </si>
  <si>
    <t>Total Development Costs</t>
  </si>
  <si>
    <t>Funds Committed</t>
  </si>
  <si>
    <t>40.0% to 59.9%</t>
  </si>
  <si>
    <t>20.0% to 39.9%</t>
  </si>
  <si>
    <t>*round to the nearest tenth</t>
  </si>
  <si>
    <t>0.1% to 19.9%</t>
  </si>
  <si>
    <r>
      <rPr>
        <b/>
        <sz val="12"/>
        <color theme="1"/>
        <rFont val="Calibri"/>
        <family val="2"/>
        <scheme val="minor"/>
      </rPr>
      <t>Other Non-Capital Contributions</t>
    </r>
    <r>
      <rPr>
        <sz val="12"/>
        <color theme="1"/>
        <rFont val="Calibri"/>
        <family val="2"/>
        <scheme val="minor"/>
      </rPr>
      <t xml:space="preserve">
Total eligible non-capital funds such as fee waivers, donated land, tax abatement and TIF without a mortgage.                        
</t>
    </r>
    <r>
      <rPr>
        <b/>
        <sz val="12"/>
        <color theme="1"/>
        <rFont val="Calibri"/>
        <family val="2"/>
        <scheme val="minor"/>
      </rPr>
      <t>Note: Items claimed in Secured Capital Funding Sources cannot be claimed as an Other Non-Capital Contribution.</t>
    </r>
  </si>
  <si>
    <t>&gt; = 6.0%</t>
  </si>
  <si>
    <t>4.5 - 5.99%</t>
  </si>
  <si>
    <t>3.0% to 4.49%</t>
  </si>
  <si>
    <t>1.5% to 2.99%</t>
  </si>
  <si>
    <t>1.0% to 1.49%</t>
  </si>
  <si>
    <t>Total Points for Category 1: Readiness to Proceed</t>
  </si>
  <si>
    <t>2. Market Characteristics - Up to 15 Points</t>
  </si>
  <si>
    <t>Share of Market Rate Units</t>
  </si>
  <si>
    <t>Market Rate Units</t>
  </si>
  <si>
    <t>Total Units</t>
  </si>
  <si>
    <t>50.1% to 99.9%</t>
  </si>
  <si>
    <t>&lt; = 50.0%</t>
  </si>
  <si>
    <t xml:space="preserve">Development of 40 or fewer units </t>
  </si>
  <si>
    <t>0 to 20</t>
  </si>
  <si>
    <t>21 to 40</t>
  </si>
  <si>
    <t>Total Points for Category 2: Market Characteristics</t>
  </si>
  <si>
    <t>3. Leverage - Up to 25 Points</t>
  </si>
  <si>
    <t xml:space="preserve">Funding Request as % of Total Development Costs </t>
  </si>
  <si>
    <t>&lt; = 25%</t>
  </si>
  <si>
    <t>Funding Request</t>
  </si>
  <si>
    <t>Funding Request as % of TDC</t>
  </si>
  <si>
    <t>25.1% to 40.0%</t>
  </si>
  <si>
    <t>40.1% to 50.0%</t>
  </si>
  <si>
    <t>Total Points for Category 3: Leverage</t>
  </si>
  <si>
    <t>4. Eligible Project Area Size - Up to 18 Points</t>
  </si>
  <si>
    <t>Based on Eligible Project Area populations. See 2025 Eligible Cities and Federally Recognized Indian Tribes Document.</t>
  </si>
  <si>
    <t>&lt; = 2,000</t>
  </si>
  <si>
    <t>&gt; 2,000 &amp; &lt; = 5,000</t>
  </si>
  <si>
    <t>&gt; 5,000</t>
  </si>
  <si>
    <t>Total Points for Category 4: Eligible Project Area Size</t>
  </si>
  <si>
    <t>5. Workforce Housing Development Program Award History - Up to 3 points</t>
  </si>
  <si>
    <t xml:space="preserve">Projects located in communities that have not received an award of funding from the Workforce Housing Development Program in the last 5 years. </t>
  </si>
  <si>
    <t>Total Points for Category 5: Workforce Housing Development Program Award History</t>
  </si>
  <si>
    <t>6.  Opportunity Zone (OZ) – Up to 2 Points</t>
  </si>
  <si>
    <r>
      <t xml:space="preserve">Incentive - Development located in an OZ
</t>
    </r>
    <r>
      <rPr>
        <sz val="12"/>
        <color theme="1"/>
        <rFont val="Calibri"/>
        <family val="2"/>
        <scheme val="minor"/>
      </rPr>
      <t xml:space="preserve">Designated Census Tracts for Opportunity Zones:  </t>
    </r>
  </si>
  <si>
    <t xml:space="preserve">Yes </t>
  </si>
  <si>
    <t>https://mn.gov/deed/business/financing-business/tax-credits/opp-zones/census-opp-zone-tracts.jsp</t>
  </si>
  <si>
    <t>Total Points for Category 6: Opportunity Zone</t>
  </si>
  <si>
    <t>TOTAL POINTS FOR ALL CATEGORIES COMBINED</t>
  </si>
  <si>
    <t>Local Actions to Support Housing Points</t>
  </si>
  <si>
    <t>Zoning &amp; Approvals Points</t>
  </si>
  <si>
    <t>Number of Units Points</t>
  </si>
  <si>
    <t>Project Area Population Points</t>
  </si>
  <si>
    <t>Award History Points</t>
  </si>
  <si>
    <t>OZ Points</t>
  </si>
  <si>
    <r>
      <t>Local Actions to Support Housing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Signed certification required from the jurisdiction certifying that one or more of the following criteria are in place to reduce barriers to affordable housing development:</t>
    </r>
  </si>
  <si>
    <r>
      <t xml:space="preserve">(1) the jurisdiction allows for the development of multifamily housing in at least 50 percent of the area within the jurisdiction zoned as a commercial district, excluding areas covered by state or local shoreland regulations;
(2) the jurisdiction allows for duplexes, accessory dwelling units, or townhomes within 50 percent of the area within the jurisdiction zoned for single-family housing, excluding areas covered by state or local shoreland regulations;
(3) the jurisdiction does not have parking mandates greater than one stall per unit of housing for single-family housing;
(4) the jurisdiction does not have parking mandates greater than one stall per unit of housing for multifamily developments;
(5) the jurisdiction does not mandate lot sizes larger than one-eighth of an acre for new single-family home construction, excluding areas covered by state or local shoreland regulations;
(6) the jurisdiction does not place aesthetic mandates on new single-family construction, including type of exterior finish materials, including siding; the presence of shutters, columns, gables, decks, balconies, or porches; or minimum garage square footage, size, width, or depth;
(7) the jurisdiction has a density bonus for affordable housing that provides for an increase in floor area and lot coverage if the housing is affordable housing; or
</t>
    </r>
    <r>
      <rPr>
        <sz val="12"/>
        <rFont val="Calibri"/>
        <family val="2"/>
        <scheme val="minor"/>
      </rPr>
      <t>(8) the jurisdiction has adopted an inclusionary zoning policy for the purpose of increasing the supply of affordable housing.
(9) the jurisdiction has no land-use or zoning ordinances that limit housing development.</t>
    </r>
    <r>
      <rPr>
        <sz val="12"/>
        <color theme="1"/>
        <rFont val="Calibri"/>
        <family val="2"/>
        <scheme val="minor"/>
      </rPr>
      <t xml:space="preserve">                                                </t>
    </r>
  </si>
  <si>
    <t>2026 Self-Scoring Worksheet</t>
  </si>
  <si>
    <t>Updated March 2026</t>
  </si>
  <si>
    <t>Please see 2026 WHDP Checklist and the Multifamily Portal for documentation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</si>
</sst>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sz val="10"/>
      <color indexed="8"/>
      <name val="Helv"/>
    </font>
    <font>
      <b/>
      <sz val="20"/>
      <name val="Calibri"/>
      <family val="2"/>
    </font>
    <font>
      <b/>
      <sz val="1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242424"/>
      <name val="Calibri"/>
      <family val="2"/>
      <scheme val="minor"/>
    </font>
    <font>
      <sz val="12"/>
      <color rgb="FF24242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4" fillId="0" borderId="0"/>
    <xf numFmtId="0" fontId="9" fillId="0" borderId="0"/>
    <xf numFmtId="0" fontId="17" fillId="0" borderId="0" applyNumberFormat="0" applyFill="0" applyBorder="0" applyAlignment="0" applyProtection="0"/>
  </cellStyleXfs>
  <cellXfs count="183">
    <xf numFmtId="0" fontId="0" fillId="0" borderId="0" xfId="0"/>
    <xf numFmtId="0" fontId="0" fillId="0" borderId="0" xfId="0"/>
    <xf numFmtId="0" fontId="1" fillId="0" borderId="0" xfId="0" applyFont="1"/>
    <xf numFmtId="0" fontId="0" fillId="3" borderId="0" xfId="0" applyFill="1"/>
    <xf numFmtId="0" fontId="3" fillId="0" borderId="0" xfId="0" applyFont="1"/>
    <xf numFmtId="0" fontId="3" fillId="0" borderId="20" xfId="0" applyFont="1" applyBorder="1" applyAlignment="1">
      <alignment horizontal="left" vertical="center" wrapText="1"/>
    </xf>
    <xf numFmtId="0" fontId="0" fillId="0" borderId="0" xfId="0" applyFill="1" applyBorder="1"/>
    <xf numFmtId="0" fontId="5" fillId="0" borderId="0" xfId="2" applyFont="1"/>
    <xf numFmtId="0" fontId="0" fillId="4" borderId="0" xfId="0" applyFill="1"/>
    <xf numFmtId="0" fontId="4" fillId="0" borderId="0" xfId="2"/>
    <xf numFmtId="0" fontId="6" fillId="0" borderId="0" xfId="2" applyFont="1"/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/>
    <xf numFmtId="0" fontId="2" fillId="0" borderId="10" xfId="2" applyFont="1" applyBorder="1"/>
    <xf numFmtId="0" fontId="2" fillId="0" borderId="0" xfId="2" applyFont="1"/>
    <xf numFmtId="0" fontId="3" fillId="0" borderId="0" xfId="2" applyFont="1" applyAlignment="1">
      <alignment vertical="top" wrapText="1"/>
    </xf>
    <xf numFmtId="0" fontId="3" fillId="0" borderId="0" xfId="2" applyFont="1"/>
    <xf numFmtId="0" fontId="3" fillId="2" borderId="1" xfId="2" applyFont="1" applyFill="1" applyBorder="1"/>
    <xf numFmtId="0" fontId="8" fillId="0" borderId="0" xfId="2" applyFont="1"/>
    <xf numFmtId="0" fontId="0" fillId="0" borderId="0" xfId="0"/>
    <xf numFmtId="0" fontId="3" fillId="0" borderId="2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0" xfId="0"/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6" borderId="1" xfId="2" applyFont="1" applyFill="1" applyBorder="1"/>
    <xf numFmtId="0" fontId="3" fillId="0" borderId="1" xfId="2" applyFont="1" applyBorder="1"/>
    <xf numFmtId="0" fontId="3" fillId="7" borderId="1" xfId="2" applyFont="1" applyFill="1" applyBorder="1"/>
    <xf numFmtId="0" fontId="14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9" borderId="25" xfId="0" applyFont="1" applyFill="1" applyBorder="1" applyAlignment="1" applyProtection="1">
      <alignment horizontal="center"/>
      <protection locked="0"/>
    </xf>
    <xf numFmtId="0" fontId="3" fillId="0" borderId="2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4" fontId="3" fillId="0" borderId="25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 applyProtection="1">
      <alignment horizontal="center"/>
      <protection locked="0"/>
    </xf>
    <xf numFmtId="3" fontId="3" fillId="0" borderId="1" xfId="0" applyNumberFormat="1" applyFont="1" applyFill="1" applyBorder="1" applyAlignment="1" applyProtection="1">
      <alignment horizontal="center"/>
    </xf>
    <xf numFmtId="0" fontId="3" fillId="9" borderId="1" xfId="0" applyFont="1" applyFill="1" applyBorder="1" applyAlignment="1" applyProtection="1">
      <alignment horizontal="center"/>
      <protection locked="0"/>
    </xf>
    <xf numFmtId="164" fontId="3" fillId="0" borderId="1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3" fillId="0" borderId="5" xfId="0" applyFont="1" applyBorder="1" applyAlignment="1"/>
    <xf numFmtId="0" fontId="3" fillId="0" borderId="14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32" xfId="0" applyFont="1" applyBorder="1" applyAlignment="1">
      <alignment horizontal="left" vertical="center" wrapText="1"/>
    </xf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0" fillId="0" borderId="0" xfId="0" applyFill="1"/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5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/>
    </xf>
    <xf numFmtId="0" fontId="18" fillId="9" borderId="17" xfId="0" applyFont="1" applyFill="1" applyBorder="1" applyAlignment="1" applyProtection="1">
      <alignment horizontal="center" vertical="center"/>
      <protection locked="0"/>
    </xf>
    <xf numFmtId="0" fontId="18" fillId="9" borderId="18" xfId="0" applyFont="1" applyFill="1" applyBorder="1" applyAlignment="1" applyProtection="1">
      <alignment horizontal="left" vertical="center"/>
      <protection locked="0"/>
    </xf>
    <xf numFmtId="1" fontId="21" fillId="7" borderId="27" xfId="0" applyNumberFormat="1" applyFont="1" applyFill="1" applyBorder="1" applyAlignment="1">
      <alignment horizontal="center" vertical="center"/>
    </xf>
    <xf numFmtId="0" fontId="18" fillId="2" borderId="35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21" fillId="7" borderId="30" xfId="0" applyNumberFormat="1" applyFont="1" applyFill="1" applyBorder="1" applyAlignment="1">
      <alignment horizontal="center" vertical="center"/>
    </xf>
    <xf numFmtId="0" fontId="18" fillId="2" borderId="18" xfId="0" applyFont="1" applyFill="1" applyBorder="1" applyAlignment="1" applyProtection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8" fillId="7" borderId="30" xfId="0" applyNumberFormat="1" applyFont="1" applyFill="1" applyBorder="1" applyAlignment="1">
      <alignment horizontal="center" vertical="center"/>
    </xf>
    <xf numFmtId="1" fontId="18" fillId="2" borderId="3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wrapText="1"/>
    </xf>
    <xf numFmtId="0" fontId="2" fillId="2" borderId="25" xfId="2" applyFont="1" applyFill="1" applyBorder="1" applyAlignment="1"/>
    <xf numFmtId="0" fontId="2" fillId="2" borderId="26" xfId="2" applyFont="1" applyFill="1" applyBorder="1" applyAlignment="1"/>
    <xf numFmtId="0" fontId="10" fillId="8" borderId="0" xfId="3" applyFont="1" applyFill="1" applyAlignment="1">
      <alignment horizontal="center" wrapText="1"/>
    </xf>
    <xf numFmtId="0" fontId="11" fillId="11" borderId="0" xfId="2" applyFont="1" applyFill="1" applyAlignment="1">
      <alignment horizontal="center"/>
    </xf>
    <xf numFmtId="0" fontId="18" fillId="9" borderId="33" xfId="0" applyFont="1" applyFill="1" applyBorder="1" applyAlignment="1" applyProtection="1">
      <alignment horizontal="left" vertical="center"/>
      <protection locked="0"/>
    </xf>
    <xf numFmtId="0" fontId="18" fillId="9" borderId="35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15" fillId="10" borderId="9" xfId="0" applyFont="1" applyFill="1" applyBorder="1" applyAlignment="1">
      <alignment vertical="center"/>
    </xf>
    <xf numFmtId="0" fontId="18" fillId="9" borderId="36" xfId="0" applyFont="1" applyFill="1" applyBorder="1" applyAlignment="1" applyProtection="1">
      <alignment horizontal="left" vertical="center"/>
      <protection locked="0"/>
    </xf>
    <xf numFmtId="0" fontId="3" fillId="0" borderId="2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2" fillId="5" borderId="2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9" fillId="0" borderId="31" xfId="4" applyFont="1" applyBorder="1" applyAlignment="1">
      <alignment vertical="center" wrapText="1"/>
    </xf>
    <xf numFmtId="0" fontId="19" fillId="0" borderId="9" xfId="4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8" fillId="9" borderId="2" xfId="0" applyFont="1" applyFill="1" applyBorder="1" applyAlignment="1" applyProtection="1">
      <alignment horizontal="center" vertical="center"/>
      <protection locked="0"/>
    </xf>
    <xf numFmtId="0" fontId="18" fillId="9" borderId="28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18" fillId="9" borderId="2" xfId="0" applyFont="1" applyFill="1" applyBorder="1" applyAlignment="1" applyProtection="1">
      <alignment horizontal="center" vertical="center" wrapText="1"/>
      <protection locked="0"/>
    </xf>
    <xf numFmtId="0" fontId="18" fillId="9" borderId="28" xfId="0" applyFont="1" applyFill="1" applyBorder="1" applyAlignment="1" applyProtection="1">
      <alignment horizontal="center" vertical="center" wrapText="1"/>
      <protection locked="0"/>
    </xf>
    <xf numFmtId="0" fontId="2" fillId="5" borderId="24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8" fillId="9" borderId="13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9" borderId="25" xfId="2" applyFont="1" applyFill="1" applyBorder="1" applyAlignment="1" applyProtection="1">
      <protection locked="0"/>
    </xf>
    <xf numFmtId="0" fontId="18" fillId="9" borderId="26" xfId="2" applyFont="1" applyFill="1" applyBorder="1" applyAlignment="1" applyProtection="1">
      <protection locked="0"/>
    </xf>
    <xf numFmtId="0" fontId="18" fillId="9" borderId="21" xfId="2" applyFont="1" applyFill="1" applyBorder="1" applyAlignment="1" applyProtection="1">
      <protection locked="0"/>
    </xf>
    <xf numFmtId="0" fontId="16" fillId="8" borderId="0" xfId="0" applyFont="1" applyFill="1" applyAlignment="1"/>
    <xf numFmtId="0" fontId="16" fillId="2" borderId="0" xfId="0" applyFont="1" applyFill="1" applyAlignment="1"/>
    <xf numFmtId="0" fontId="2" fillId="0" borderId="2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left" wrapText="1"/>
    </xf>
    <xf numFmtId="0" fontId="3" fillId="0" borderId="32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/>
    <xf numFmtId="0" fontId="2" fillId="5" borderId="16" xfId="0" applyFont="1" applyFill="1" applyBorder="1" applyAlignment="1"/>
    <xf numFmtId="0" fontId="2" fillId="5" borderId="22" xfId="0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9" fontId="3" fillId="0" borderId="2" xfId="0" applyNumberFormat="1" applyFont="1" applyBorder="1" applyAlignment="1">
      <alignment horizontal="center" vertical="center"/>
    </xf>
    <xf numFmtId="9" fontId="3" fillId="0" borderId="19" xfId="0" applyNumberFormat="1" applyFont="1" applyBorder="1" applyAlignment="1">
      <alignment horizontal="center" vertical="center"/>
    </xf>
  </cellXfs>
  <cellStyles count="5">
    <cellStyle name="Hyperlink" xfId="4" builtinId="8"/>
    <cellStyle name="Normal" xfId="0" builtinId="0"/>
    <cellStyle name="Normal 2" xfId="2" xr:uid="{7CC95BD4-B3D0-4913-8F94-1D237C2D0DF8}"/>
    <cellStyle name="Normal 2 2" xfId="3" xr:uid="{6CE15A79-42B6-4B83-920F-D87A31816B30}"/>
    <cellStyle name="Percent" xfId="1" builtinId="5"/>
  </cellStyles>
  <dxfs count="0"/>
  <tableStyles count="1" defaultTableStyle="TableStyleMedium2" defaultPivotStyle="PivotStyleLight16">
    <tableStyle name="Invisible" pivot="0" table="0" count="0" xr9:uid="{51F4F142-23DC-404A-B82C-4588B0A20EDF}"/>
  </tableStyles>
  <colors>
    <mruColors>
      <color rgb="FFD9D9D9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n.gov/deed/business/financing-business/tax-credits/opp-zones/census-opp-zone-tract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FB26-C062-4EAE-993A-53916A208534}">
  <sheetPr codeName="Sheet2"/>
  <dimension ref="A1:DU19"/>
  <sheetViews>
    <sheetView showGridLines="0" tabSelected="1" workbookViewId="0">
      <selection activeCell="S18" sqref="S18"/>
    </sheetView>
  </sheetViews>
  <sheetFormatPr defaultRowHeight="15" x14ac:dyDescent="0.25"/>
  <sheetData>
    <row r="1" spans="1:125" ht="26.25" x14ac:dyDescent="0.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</row>
    <row r="2" spans="1:125" s="8" customFormat="1" ht="23.25" x14ac:dyDescent="0.35">
      <c r="A2" s="101" t="s">
        <v>83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7"/>
      <c r="R2" s="7"/>
      <c r="S2" s="7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</row>
    <row r="3" spans="1:125" s="1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</row>
    <row r="4" spans="1:125" s="4" customFormat="1" ht="15.75" x14ac:dyDescent="0.25">
      <c r="A4" s="18" t="s">
        <v>84</v>
      </c>
      <c r="B4" s="18"/>
      <c r="C4" s="18"/>
      <c r="D4" s="18" t="s">
        <v>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25" s="1" customForma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</row>
    <row r="6" spans="1:125" s="4" customFormat="1" ht="15.75" x14ac:dyDescent="0.25">
      <c r="A6" s="98" t="s">
        <v>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13"/>
      <c r="R6" s="14"/>
      <c r="S6" s="14"/>
    </row>
    <row r="7" spans="1:125" s="4" customFormat="1" ht="22.5" customHeight="1" x14ac:dyDescent="0.25">
      <c r="Q7" s="15"/>
      <c r="R7" s="15"/>
      <c r="S7" s="15"/>
    </row>
    <row r="8" spans="1:125" s="4" customFormat="1" ht="15.75" x14ac:dyDescent="0.25">
      <c r="A8" s="16" t="s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25" s="4" customFormat="1" ht="15.75" x14ac:dyDescent="0.25">
      <c r="Q9" s="16"/>
      <c r="R9" s="16"/>
      <c r="S9" s="16"/>
    </row>
    <row r="10" spans="1:125" s="4" customFormat="1" ht="15.75" x14ac:dyDescent="0.25">
      <c r="A10" s="16"/>
      <c r="B10" s="26"/>
      <c r="C10" s="16" t="s">
        <v>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25" s="4" customFormat="1" ht="15.75" x14ac:dyDescent="0.25">
      <c r="Q11" s="16"/>
      <c r="R11" s="16"/>
      <c r="S11" s="16"/>
    </row>
    <row r="12" spans="1:125" s="4" customFormat="1" ht="15.75" x14ac:dyDescent="0.25">
      <c r="A12" s="16"/>
      <c r="B12" s="17"/>
      <c r="C12" s="16" t="s">
        <v>5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25" s="4" customFormat="1" ht="15.75" x14ac:dyDescent="0.25">
      <c r="Q13" s="16"/>
      <c r="R13" s="16"/>
      <c r="S13" s="16"/>
    </row>
    <row r="14" spans="1:125" s="4" customFormat="1" ht="15.75" x14ac:dyDescent="0.25">
      <c r="A14" s="16"/>
      <c r="B14" s="27"/>
      <c r="C14" s="16" t="s">
        <v>6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25" s="4" customFormat="1" ht="15.75" x14ac:dyDescent="0.25">
      <c r="A15" s="16"/>
      <c r="B15" s="16"/>
      <c r="C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25" ht="15.75" x14ac:dyDescent="0.25">
      <c r="A16" s="16"/>
      <c r="B16" s="28"/>
      <c r="C16" s="16" t="s">
        <v>7</v>
      </c>
      <c r="D16" s="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</row>
    <row r="17" spans="1:16" ht="15.75" x14ac:dyDescent="0.25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16"/>
      <c r="N17" s="16"/>
      <c r="O17" s="16"/>
      <c r="P17" s="16"/>
    </row>
    <row r="18" spans="1:16" ht="15.75" x14ac:dyDescent="0.25">
      <c r="A18" s="97" t="s">
        <v>85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16" ht="15.75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</sheetData>
  <sheetProtection algorithmName="SHA-512" hashValue="Tj8/WVK0oIU+6xrOH4yi5GW97OquYoONOIdoWgNQo02qNi1FBHpLGjwTbm9uCC4U+zhpEt5+PUuQezVhQXr7EA==" saltValue="XMH2S3rssNt/aCRaH2HKBA==" spinCount="100000" sheet="1" objects="1" scenarios="1"/>
  <mergeCells count="5">
    <mergeCell ref="A17:L17"/>
    <mergeCell ref="A18:P18"/>
    <mergeCell ref="A6:P6"/>
    <mergeCell ref="A1:P1"/>
    <mergeCell ref="A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26E5-777E-46F5-A550-EFFD3557D39E}">
  <sheetPr codeName="Sheet1">
    <pageSetUpPr fitToPage="1"/>
  </sheetPr>
  <dimension ref="A1:R64"/>
  <sheetViews>
    <sheetView showGridLines="0" zoomScale="80" zoomScaleNormal="80" workbookViewId="0">
      <selection activeCell="S11" sqref="S11"/>
    </sheetView>
  </sheetViews>
  <sheetFormatPr defaultRowHeight="15" x14ac:dyDescent="0.25"/>
  <cols>
    <col min="1" max="1" width="5" style="23" customWidth="1"/>
    <col min="2" max="2" width="32.85546875" style="23" customWidth="1"/>
    <col min="3" max="3" width="28.5703125" style="23" customWidth="1"/>
    <col min="4" max="4" width="3.7109375" style="23" customWidth="1"/>
    <col min="5" max="5" width="20.7109375" style="23" customWidth="1"/>
    <col min="6" max="6" width="3.7109375" style="23" customWidth="1"/>
    <col min="7" max="7" width="20.7109375" style="23" customWidth="1"/>
    <col min="8" max="8" width="3.7109375" style="23" customWidth="1"/>
    <col min="9" max="9" width="20.7109375" style="23" customWidth="1"/>
    <col min="10" max="10" width="3.7109375" style="23" customWidth="1"/>
    <col min="11" max="11" width="20.28515625" style="31" customWidth="1"/>
    <col min="12" max="12" width="12.7109375" style="31" customWidth="1"/>
    <col min="13" max="13" width="12.7109375" style="79" customWidth="1"/>
    <col min="14" max="14" width="16.5703125" style="79" customWidth="1"/>
    <col min="15" max="15" width="48" style="79" customWidth="1"/>
  </cols>
  <sheetData>
    <row r="1" spans="1:18" s="2" customFormat="1" ht="23.25" x14ac:dyDescent="0.35">
      <c r="A1" s="170" t="str">
        <f>Instructions!A1</f>
        <v>Workforce Housing Development Program (WHDP)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8" ht="23.25" x14ac:dyDescent="0.35">
      <c r="A2" s="171" t="str">
        <f>Instructions!A2</f>
        <v>2026 Self-Scoring Worksheet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23"/>
      <c r="Q2" s="23"/>
      <c r="R2" s="23"/>
    </row>
    <row r="3" spans="1:18" ht="15.75" x14ac:dyDescent="0.25">
      <c r="A3" s="180" t="s">
        <v>85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P3" s="23"/>
      <c r="Q3" s="23"/>
      <c r="R3" s="23"/>
    </row>
    <row r="5" spans="1:18" ht="15.75" x14ac:dyDescent="0.25">
      <c r="A5" s="4"/>
      <c r="B5" s="4" t="s">
        <v>8</v>
      </c>
      <c r="C5" s="167"/>
      <c r="D5" s="168"/>
      <c r="E5" s="168"/>
      <c r="F5" s="168"/>
      <c r="G5" s="169"/>
      <c r="H5" s="6"/>
      <c r="I5" s="6"/>
      <c r="J5" s="6"/>
      <c r="P5" s="23"/>
      <c r="Q5" s="23"/>
      <c r="R5" s="68"/>
    </row>
    <row r="6" spans="1:18" ht="15.75" x14ac:dyDescent="0.25">
      <c r="A6" s="4"/>
      <c r="B6" s="4" t="s">
        <v>9</v>
      </c>
      <c r="C6" s="167"/>
      <c r="D6" s="168"/>
      <c r="E6" s="168"/>
      <c r="F6" s="168"/>
      <c r="G6" s="169"/>
      <c r="H6" s="6" t="s">
        <v>10</v>
      </c>
      <c r="I6" s="6"/>
      <c r="J6" s="6"/>
      <c r="P6" s="23"/>
      <c r="Q6" s="23"/>
      <c r="R6" s="23"/>
    </row>
    <row r="7" spans="1:18" ht="15.75" x14ac:dyDescent="0.25">
      <c r="A7" s="4"/>
      <c r="B7" s="4" t="s">
        <v>11</v>
      </c>
      <c r="C7" s="167"/>
      <c r="D7" s="168"/>
      <c r="E7" s="168"/>
      <c r="F7" s="168"/>
      <c r="G7" s="169"/>
      <c r="H7" s="6" t="s">
        <v>10</v>
      </c>
      <c r="I7" s="6"/>
      <c r="J7" s="6"/>
      <c r="P7" s="23"/>
      <c r="Q7" s="23"/>
      <c r="R7" s="23"/>
    </row>
    <row r="8" spans="1:18" ht="15" customHeight="1" x14ac:dyDescent="0.25">
      <c r="A8" s="4"/>
      <c r="B8" s="4" t="s">
        <v>12</v>
      </c>
      <c r="C8" s="167"/>
      <c r="D8" s="168"/>
      <c r="E8" s="168"/>
      <c r="F8" s="168"/>
      <c r="G8" s="169"/>
      <c r="H8" s="6"/>
      <c r="I8" s="6"/>
      <c r="J8" s="6"/>
      <c r="P8" s="23"/>
      <c r="Q8" s="23"/>
      <c r="R8" s="23"/>
    </row>
    <row r="9" spans="1:18" ht="20.100000000000001" customHeight="1" x14ac:dyDescent="0.25">
      <c r="B9" s="3"/>
      <c r="C9" s="3"/>
      <c r="D9" s="3"/>
      <c r="E9" s="3"/>
      <c r="F9" s="3"/>
      <c r="G9" s="3"/>
      <c r="H9" s="3"/>
      <c r="I9" s="3"/>
      <c r="J9" s="3"/>
      <c r="P9" s="23"/>
      <c r="Q9" s="23"/>
      <c r="R9" s="23"/>
    </row>
    <row r="10" spans="1:18" ht="20.100000000000001" customHeight="1" thickBot="1" x14ac:dyDescent="0.3">
      <c r="A10" s="106" t="s">
        <v>13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23"/>
      <c r="Q10" s="23"/>
      <c r="R10" s="23"/>
    </row>
    <row r="11" spans="1:18" s="4" customFormat="1" ht="30" customHeight="1" thickBot="1" x14ac:dyDescent="0.3">
      <c r="A11" s="126" t="s">
        <v>14</v>
      </c>
      <c r="B11" s="127"/>
      <c r="C11" s="127"/>
      <c r="D11" s="127"/>
      <c r="E11" s="127"/>
      <c r="F11" s="127"/>
      <c r="G11" s="127"/>
      <c r="H11" s="127"/>
      <c r="I11" s="127"/>
      <c r="J11" s="128"/>
      <c r="K11" s="72" t="s">
        <v>15</v>
      </c>
      <c r="L11" s="32" t="s">
        <v>16</v>
      </c>
      <c r="M11" s="80" t="s">
        <v>17</v>
      </c>
      <c r="N11" s="80" t="s">
        <v>18</v>
      </c>
      <c r="O11" s="81" t="s">
        <v>19</v>
      </c>
    </row>
    <row r="12" spans="1:18" s="4" customFormat="1" ht="69" customHeight="1" x14ac:dyDescent="0.25">
      <c r="A12" s="172" t="s">
        <v>81</v>
      </c>
      <c r="B12" s="173"/>
      <c r="C12" s="173"/>
      <c r="D12" s="173"/>
      <c r="E12" s="173"/>
      <c r="F12" s="173"/>
      <c r="G12" s="173"/>
      <c r="H12" s="173"/>
      <c r="I12" s="173"/>
      <c r="J12" s="174"/>
      <c r="K12" s="122" t="s">
        <v>20</v>
      </c>
      <c r="L12" s="122">
        <v>2</v>
      </c>
      <c r="M12" s="120"/>
      <c r="N12" s="120"/>
      <c r="O12" s="102"/>
    </row>
    <row r="13" spans="1:18" s="4" customFormat="1" ht="258.75" customHeight="1" thickBot="1" x14ac:dyDescent="0.3">
      <c r="A13" s="38" t="s">
        <v>21</v>
      </c>
      <c r="B13" s="163" t="s">
        <v>82</v>
      </c>
      <c r="C13" s="163"/>
      <c r="D13" s="163"/>
      <c r="E13" s="163"/>
      <c r="F13" s="163"/>
      <c r="G13" s="163"/>
      <c r="H13" s="163"/>
      <c r="I13" s="163"/>
      <c r="J13" s="175"/>
      <c r="K13" s="123"/>
      <c r="L13" s="123"/>
      <c r="M13" s="121"/>
      <c r="N13" s="121"/>
      <c r="O13" s="103"/>
    </row>
    <row r="14" spans="1:18" s="4" customFormat="1" ht="48" customHeight="1" thickBot="1" x14ac:dyDescent="0.3">
      <c r="A14" s="108" t="s">
        <v>22</v>
      </c>
      <c r="B14" s="109"/>
      <c r="C14" s="109"/>
      <c r="D14" s="109"/>
      <c r="E14" s="109"/>
      <c r="F14" s="109"/>
      <c r="G14" s="109"/>
      <c r="H14" s="109"/>
      <c r="I14" s="109"/>
      <c r="J14" s="110"/>
      <c r="K14" s="35" t="s">
        <v>20</v>
      </c>
      <c r="L14" s="35">
        <v>5</v>
      </c>
      <c r="M14" s="82"/>
      <c r="N14" s="82"/>
      <c r="O14" s="83"/>
    </row>
    <row r="15" spans="1:18" ht="20.100000000000001" customHeight="1" x14ac:dyDescent="0.25">
      <c r="A15" s="151" t="s">
        <v>23</v>
      </c>
      <c r="B15" s="152"/>
      <c r="C15" s="152"/>
      <c r="D15" s="69"/>
      <c r="E15" s="69"/>
      <c r="F15" s="69"/>
      <c r="G15" s="69"/>
      <c r="H15" s="69"/>
      <c r="I15" s="69"/>
      <c r="J15" s="5"/>
      <c r="K15" s="34" t="s">
        <v>24</v>
      </c>
      <c r="L15" s="34">
        <v>10</v>
      </c>
      <c r="M15" s="164" cm="1">
        <f t="array" ref="M15">IFERROR(
    _xlfn.IFS(
        SecuredCapitalFundsCommitted &gt;= 0.8, 10,
        SecuredCapitalFundsCommitted &gt;= 0.6, 8,
        SecuredCapitalFundsCommitted &gt;= 0.4, 6,
        SecuredCapitalFundsCommitted &gt;= 0.2, 4,
        SecuredCapitalFundsCommitted &gt;= 0.001, 2,
        TRUE, 0
    ),
    0
)</f>
        <v>0</v>
      </c>
      <c r="N15" s="120"/>
      <c r="O15" s="102"/>
      <c r="P15" s="23"/>
      <c r="Q15" s="23"/>
      <c r="R15" s="23"/>
    </row>
    <row r="16" spans="1:18" s="4" customFormat="1" ht="20.100000000000001" customHeight="1" x14ac:dyDescent="0.25">
      <c r="A16" s="153"/>
      <c r="B16" s="154"/>
      <c r="C16" s="154"/>
      <c r="D16" s="71"/>
      <c r="E16" s="51"/>
      <c r="F16" s="76" t="s">
        <v>25</v>
      </c>
      <c r="G16" s="51"/>
      <c r="H16" s="76" t="s">
        <v>26</v>
      </c>
      <c r="I16" s="54" cm="1">
        <f t="array" ref="I16">IFERROR(TotalSecuredCapitalEligibleFunding/TotalDevelopmentCosts,0)</f>
        <v>0</v>
      </c>
      <c r="J16" s="22"/>
      <c r="K16" s="33" t="s">
        <v>27</v>
      </c>
      <c r="L16" s="33">
        <v>8</v>
      </c>
      <c r="M16" s="165"/>
      <c r="N16" s="131"/>
      <c r="O16" s="107"/>
    </row>
    <row r="17" spans="1:15" s="4" customFormat="1" ht="20.100000000000001" customHeight="1" x14ac:dyDescent="0.25">
      <c r="A17" s="153"/>
      <c r="B17" s="154"/>
      <c r="C17" s="154"/>
      <c r="D17" s="71"/>
      <c r="E17" s="161" t="s">
        <v>28</v>
      </c>
      <c r="F17" s="71"/>
      <c r="G17" s="161" t="s">
        <v>29</v>
      </c>
      <c r="H17" s="71"/>
      <c r="I17" s="161" t="s">
        <v>30</v>
      </c>
      <c r="J17" s="22"/>
      <c r="K17" s="33" t="s">
        <v>31</v>
      </c>
      <c r="L17" s="33">
        <v>6</v>
      </c>
      <c r="M17" s="165"/>
      <c r="N17" s="131"/>
      <c r="O17" s="107"/>
    </row>
    <row r="18" spans="1:15" s="4" customFormat="1" ht="20.100000000000001" customHeight="1" x14ac:dyDescent="0.25">
      <c r="A18" s="153"/>
      <c r="B18" s="154"/>
      <c r="C18" s="154"/>
      <c r="D18" s="71"/>
      <c r="E18" s="179"/>
      <c r="F18" s="71"/>
      <c r="G18" s="179"/>
      <c r="H18" s="71"/>
      <c r="I18" s="179"/>
      <c r="J18" s="22"/>
      <c r="K18" s="33" t="s">
        <v>32</v>
      </c>
      <c r="L18" s="33">
        <v>4</v>
      </c>
      <c r="M18" s="165"/>
      <c r="N18" s="131"/>
      <c r="O18" s="107"/>
    </row>
    <row r="19" spans="1:15" s="4" customFormat="1" ht="20.100000000000001" customHeight="1" thickBot="1" x14ac:dyDescent="0.3">
      <c r="A19" s="155"/>
      <c r="B19" s="156"/>
      <c r="C19" s="156"/>
      <c r="D19" s="70"/>
      <c r="E19" s="147" t="s">
        <v>33</v>
      </c>
      <c r="F19" s="147"/>
      <c r="G19" s="147"/>
      <c r="H19" s="70"/>
      <c r="I19" s="70"/>
      <c r="J19" s="64"/>
      <c r="K19" s="39" t="s">
        <v>34</v>
      </c>
      <c r="L19" s="39">
        <v>2</v>
      </c>
      <c r="M19" s="166"/>
      <c r="N19" s="121"/>
      <c r="O19" s="103"/>
    </row>
    <row r="20" spans="1:15" s="19" customFormat="1" ht="20.100000000000001" customHeight="1" x14ac:dyDescent="0.25">
      <c r="A20" s="151" t="s">
        <v>35</v>
      </c>
      <c r="B20" s="152"/>
      <c r="C20" s="152"/>
      <c r="D20" s="24"/>
      <c r="E20" s="24"/>
      <c r="F20" s="24"/>
      <c r="G20" s="24"/>
      <c r="H20" s="24"/>
      <c r="I20" s="24"/>
      <c r="J20" s="46"/>
      <c r="K20" s="47" t="s">
        <v>36</v>
      </c>
      <c r="L20" s="47">
        <v>10</v>
      </c>
      <c r="M20" s="164" cm="1">
        <f t="array" ref="M20">IFERROR(
    _xlfn.IFS(
        OtherNonCapitalFundsCommitted &gt;= 0.06, 10,
        OtherNonCapitalFundsCommitted &gt;= 0.045, 8,
        OtherNonCapitalFundsCommitted &gt;= 0.03, 6,
        OtherNonCapitalFundsCommitted &gt;= 0.015, 4,
        OtherNonCapitalFundsCommitted &gt;= 0.01, 2,
        TRUE, 0
    ),
    0
)</f>
        <v>0</v>
      </c>
      <c r="N20" s="120"/>
      <c r="O20" s="102"/>
    </row>
    <row r="21" spans="1:15" s="4" customFormat="1" ht="20.100000000000001" customHeight="1" x14ac:dyDescent="0.25">
      <c r="A21" s="153"/>
      <c r="B21" s="154"/>
      <c r="C21" s="154"/>
      <c r="D21" s="25"/>
      <c r="E21" s="51"/>
      <c r="F21" s="73" t="s">
        <v>25</v>
      </c>
      <c r="G21" s="52" cm="1">
        <f t="array" ref="G21">TotalDevelopmentCosts</f>
        <v>0</v>
      </c>
      <c r="H21" s="73" t="s">
        <v>26</v>
      </c>
      <c r="I21" s="54" cm="1">
        <f t="array" ref="I21">IFERROR(TotalOtherNonCapitalEligibleFunding/TotalDevelopmentCosts,0)</f>
        <v>0</v>
      </c>
      <c r="J21" s="40"/>
      <c r="K21" s="41" t="s">
        <v>37</v>
      </c>
      <c r="L21" s="41">
        <v>8</v>
      </c>
      <c r="M21" s="165"/>
      <c r="N21" s="131"/>
      <c r="O21" s="107"/>
    </row>
    <row r="22" spans="1:15" s="4" customFormat="1" ht="20.100000000000001" customHeight="1" x14ac:dyDescent="0.25">
      <c r="A22" s="153"/>
      <c r="B22" s="154"/>
      <c r="C22" s="154"/>
      <c r="D22" s="25"/>
      <c r="E22" s="159" t="s">
        <v>28</v>
      </c>
      <c r="F22" s="25"/>
      <c r="G22" s="159" t="s">
        <v>29</v>
      </c>
      <c r="H22" s="25"/>
      <c r="I22" s="159" t="s">
        <v>30</v>
      </c>
      <c r="J22" s="40"/>
      <c r="K22" s="41" t="s">
        <v>38</v>
      </c>
      <c r="L22" s="41">
        <v>6</v>
      </c>
      <c r="M22" s="165"/>
      <c r="N22" s="131"/>
      <c r="O22" s="107"/>
    </row>
    <row r="23" spans="1:15" s="4" customFormat="1" ht="20.100000000000001" customHeight="1" x14ac:dyDescent="0.25">
      <c r="A23" s="153"/>
      <c r="B23" s="154"/>
      <c r="C23" s="154"/>
      <c r="D23" s="25"/>
      <c r="E23" s="160"/>
      <c r="F23" s="25"/>
      <c r="G23" s="160"/>
      <c r="H23" s="25"/>
      <c r="I23" s="160"/>
      <c r="J23" s="40"/>
      <c r="K23" s="41" t="s">
        <v>39</v>
      </c>
      <c r="L23" s="41">
        <v>4</v>
      </c>
      <c r="M23" s="165"/>
      <c r="N23" s="131"/>
      <c r="O23" s="107"/>
    </row>
    <row r="24" spans="1:15" s="4" customFormat="1" ht="20.100000000000001" customHeight="1" thickBot="1" x14ac:dyDescent="0.3">
      <c r="A24" s="155"/>
      <c r="B24" s="156"/>
      <c r="C24" s="156"/>
      <c r="D24" s="74"/>
      <c r="E24" s="163" t="s">
        <v>33</v>
      </c>
      <c r="F24" s="163"/>
      <c r="G24" s="163"/>
      <c r="H24" s="74"/>
      <c r="I24" s="74"/>
      <c r="J24" s="75"/>
      <c r="K24" s="48" t="s">
        <v>40</v>
      </c>
      <c r="L24" s="48">
        <v>2</v>
      </c>
      <c r="M24" s="166"/>
      <c r="N24" s="121"/>
      <c r="O24" s="103"/>
    </row>
    <row r="25" spans="1:15" s="4" customFormat="1" ht="20.100000000000001" customHeight="1" thickBot="1" x14ac:dyDescent="0.3">
      <c r="A25" s="129" t="s">
        <v>41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30"/>
      <c r="M25" s="84">
        <f>SUM(M12:M24)</f>
        <v>0</v>
      </c>
      <c r="N25" s="85">
        <f>SUM(N12:N24)</f>
        <v>0</v>
      </c>
      <c r="O25" s="86"/>
    </row>
    <row r="26" spans="1:15" s="23" customFormat="1" ht="20.100000000000001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1"/>
      <c r="L26" s="31"/>
      <c r="M26" s="79"/>
      <c r="N26" s="79"/>
      <c r="O26" s="79"/>
    </row>
    <row r="27" spans="1:15" s="23" customFormat="1" ht="20.100000000000001" customHeight="1" thickBot="1" x14ac:dyDescent="0.3">
      <c r="A27" s="106" t="s">
        <v>42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</row>
    <row r="28" spans="1:15" s="23" customFormat="1" ht="30" customHeight="1" thickBot="1" x14ac:dyDescent="0.3">
      <c r="A28" s="157" t="s">
        <v>14</v>
      </c>
      <c r="B28" s="158"/>
      <c r="C28" s="158"/>
      <c r="D28" s="158"/>
      <c r="E28" s="158"/>
      <c r="F28" s="158"/>
      <c r="G28" s="158"/>
      <c r="H28" s="158"/>
      <c r="I28" s="158"/>
      <c r="J28" s="158"/>
      <c r="K28" s="72" t="s">
        <v>15</v>
      </c>
      <c r="L28" s="32" t="s">
        <v>16</v>
      </c>
      <c r="M28" s="80" t="s">
        <v>17</v>
      </c>
      <c r="N28" s="80" t="s">
        <v>18</v>
      </c>
      <c r="O28" s="81" t="s">
        <v>19</v>
      </c>
    </row>
    <row r="29" spans="1:15" s="4" customFormat="1" ht="20.100000000000001" customHeight="1" x14ac:dyDescent="0.25">
      <c r="A29" s="142" t="s">
        <v>43</v>
      </c>
      <c r="B29" s="143"/>
      <c r="C29" s="143"/>
      <c r="D29" s="24"/>
      <c r="E29" s="69"/>
      <c r="F29" s="69"/>
      <c r="G29" s="69"/>
      <c r="H29" s="69"/>
      <c r="I29" s="69"/>
      <c r="J29" s="69"/>
      <c r="K29" s="181">
        <v>1</v>
      </c>
      <c r="L29" s="118">
        <v>9</v>
      </c>
      <c r="M29" s="148" cm="1">
        <f t="array" ref="M29">IFERROR(
    _xlfn.IFS(
        ShareOfMarketRateUnits = 1, 9,
        ShareOfMarketRateUnits &gt;= 0.501, 7,
        ShareOfMarketRateUnits &gt; 0, 5,
        TRUE, 0
    ),
    0
)</f>
        <v>0</v>
      </c>
      <c r="N29" s="120"/>
      <c r="O29" s="102"/>
    </row>
    <row r="30" spans="1:15" s="4" customFormat="1" ht="20.100000000000001" customHeight="1" x14ac:dyDescent="0.25">
      <c r="A30" s="144"/>
      <c r="B30" s="145"/>
      <c r="C30" s="145"/>
      <c r="D30" s="22"/>
      <c r="E30" s="45"/>
      <c r="F30" s="42" t="s">
        <v>25</v>
      </c>
      <c r="G30" s="53"/>
      <c r="H30" s="43" t="s">
        <v>26</v>
      </c>
      <c r="I30" s="49">
        <f>IFERROR(MarketRateUnits/TotalUnits,0)</f>
        <v>0</v>
      </c>
      <c r="J30" s="44"/>
      <c r="K30" s="182"/>
      <c r="L30" s="141"/>
      <c r="M30" s="149"/>
      <c r="N30" s="131"/>
      <c r="O30" s="107"/>
    </row>
    <row r="31" spans="1:15" s="4" customFormat="1" ht="20.100000000000001" customHeight="1" x14ac:dyDescent="0.25">
      <c r="A31" s="144"/>
      <c r="B31" s="145"/>
      <c r="C31" s="145"/>
      <c r="D31" s="71"/>
      <c r="E31" s="161" t="s">
        <v>44</v>
      </c>
      <c r="F31" s="71"/>
      <c r="G31" s="161" t="s">
        <v>45</v>
      </c>
      <c r="H31" s="71"/>
      <c r="I31" s="161" t="s">
        <v>43</v>
      </c>
      <c r="J31" s="22"/>
      <c r="K31" s="33" t="s">
        <v>46</v>
      </c>
      <c r="L31" s="33">
        <v>7</v>
      </c>
      <c r="M31" s="149"/>
      <c r="N31" s="131"/>
      <c r="O31" s="107"/>
    </row>
    <row r="32" spans="1:15" s="4" customFormat="1" ht="20.100000000000001" customHeight="1" thickBot="1" x14ac:dyDescent="0.3">
      <c r="A32" s="146"/>
      <c r="B32" s="147"/>
      <c r="C32" s="147"/>
      <c r="D32" s="70"/>
      <c r="E32" s="162"/>
      <c r="F32" s="70"/>
      <c r="G32" s="162"/>
      <c r="H32" s="70"/>
      <c r="I32" s="162"/>
      <c r="J32" s="64"/>
      <c r="K32" s="39" t="s">
        <v>47</v>
      </c>
      <c r="L32" s="39">
        <v>5</v>
      </c>
      <c r="M32" s="150"/>
      <c r="N32" s="121"/>
      <c r="O32" s="103"/>
    </row>
    <row r="33" spans="1:16" s="4" customFormat="1" ht="20.100000000000001" customHeight="1" x14ac:dyDescent="0.25">
      <c r="A33" s="142" t="s">
        <v>48</v>
      </c>
      <c r="B33" s="143"/>
      <c r="C33" s="143"/>
      <c r="D33" s="21"/>
      <c r="E33" s="21"/>
      <c r="F33" s="21"/>
      <c r="G33" s="21"/>
      <c r="H33" s="21"/>
      <c r="I33" s="21"/>
      <c r="J33" s="20"/>
      <c r="K33" s="34" t="s">
        <v>49</v>
      </c>
      <c r="L33" s="34">
        <v>6</v>
      </c>
      <c r="M33" s="120"/>
      <c r="N33" s="120"/>
      <c r="O33" s="102"/>
    </row>
    <row r="34" spans="1:16" s="4" customFormat="1" ht="20.100000000000001" customHeight="1" thickBot="1" x14ac:dyDescent="0.3">
      <c r="A34" s="146"/>
      <c r="B34" s="147"/>
      <c r="C34" s="147"/>
      <c r="D34" s="60"/>
      <c r="E34" s="60"/>
      <c r="F34" s="60"/>
      <c r="G34" s="60"/>
      <c r="H34" s="60"/>
      <c r="I34" s="60"/>
      <c r="J34" s="61"/>
      <c r="K34" s="39" t="s">
        <v>50</v>
      </c>
      <c r="L34" s="39">
        <v>3</v>
      </c>
      <c r="M34" s="121"/>
      <c r="N34" s="121"/>
      <c r="O34" s="103"/>
    </row>
    <row r="35" spans="1:16" s="4" customFormat="1" ht="20.100000000000001" customHeight="1" thickBot="1" x14ac:dyDescent="0.3">
      <c r="A35" s="129" t="s">
        <v>51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30"/>
      <c r="M35" s="87">
        <f>SUM(M29:M34)</f>
        <v>0</v>
      </c>
      <c r="N35" s="88">
        <f>SUM(N29:N34)</f>
        <v>0</v>
      </c>
      <c r="O35" s="86"/>
    </row>
    <row r="36" spans="1:16" s="23" customFormat="1" ht="20.100000000000001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1"/>
      <c r="L36" s="31"/>
      <c r="M36" s="79"/>
      <c r="N36" s="79"/>
      <c r="O36" s="79"/>
    </row>
    <row r="37" spans="1:16" s="23" customFormat="1" ht="20.100000000000001" customHeight="1" thickBot="1" x14ac:dyDescent="0.3">
      <c r="A37" s="106" t="s">
        <v>52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</row>
    <row r="38" spans="1:16" s="23" customFormat="1" ht="30" customHeight="1" thickBot="1" x14ac:dyDescent="0.3">
      <c r="A38" s="126" t="s">
        <v>14</v>
      </c>
      <c r="B38" s="127"/>
      <c r="C38" s="127"/>
      <c r="D38" s="127"/>
      <c r="E38" s="127"/>
      <c r="F38" s="127"/>
      <c r="G38" s="127"/>
      <c r="H38" s="127"/>
      <c r="I38" s="127"/>
      <c r="J38" s="128"/>
      <c r="K38" s="72" t="s">
        <v>15</v>
      </c>
      <c r="L38" s="32" t="s">
        <v>16</v>
      </c>
      <c r="M38" s="80" t="s">
        <v>17</v>
      </c>
      <c r="N38" s="80" t="s">
        <v>18</v>
      </c>
      <c r="O38" s="81" t="s">
        <v>19</v>
      </c>
    </row>
    <row r="39" spans="1:16" s="4" customFormat="1" ht="20.100000000000001" customHeight="1" x14ac:dyDescent="0.25">
      <c r="A39" s="142" t="s">
        <v>53</v>
      </c>
      <c r="B39" s="143"/>
      <c r="C39" s="143"/>
      <c r="D39" s="57"/>
      <c r="E39" s="57"/>
      <c r="F39" s="57"/>
      <c r="G39" s="57"/>
      <c r="H39" s="57"/>
      <c r="I39" s="57"/>
      <c r="J39" s="57"/>
      <c r="K39" s="118" t="s">
        <v>54</v>
      </c>
      <c r="L39" s="118">
        <v>25</v>
      </c>
      <c r="M39" s="148" cm="1">
        <f t="array" ref="M39">IFERROR(IF(FundingRequestAsPercentOfTDC=0, 0,_xlfn.IFS(FundingRequestAsPercentOfTDC&gt;=0.501, "0", FundingRequestAsPercentOfTDC&gt;0.4, "10", FundingRequestAsPercentOfTDC&gt;0.25, "15", FundingRequestAsPercentOfTDC&gt;0, "25")), "")</f>
        <v>0</v>
      </c>
      <c r="N39" s="120"/>
      <c r="O39" s="102"/>
    </row>
    <row r="40" spans="1:16" s="4" customFormat="1" ht="20.100000000000001" customHeight="1" x14ac:dyDescent="0.25">
      <c r="A40" s="144"/>
      <c r="B40" s="145"/>
      <c r="C40" s="145"/>
      <c r="D40" s="11"/>
      <c r="E40" s="51"/>
      <c r="F40" s="76" t="s">
        <v>25</v>
      </c>
      <c r="G40" s="52" cm="1">
        <f t="array" ref="G40">TotalDevelopmentCosts</f>
        <v>0</v>
      </c>
      <c r="H40" s="76" t="s">
        <v>26</v>
      </c>
      <c r="I40" s="54" cm="1">
        <f t="array" ref="I40">IFERROR(FundingRequest/TotalDevelopmentCosts,0)</f>
        <v>0</v>
      </c>
      <c r="J40" s="11"/>
      <c r="K40" s="141"/>
      <c r="L40" s="141"/>
      <c r="M40" s="149"/>
      <c r="N40" s="131"/>
      <c r="O40" s="107"/>
    </row>
    <row r="41" spans="1:16" s="4" customFormat="1" ht="20.100000000000001" customHeight="1" x14ac:dyDescent="0.25">
      <c r="A41" s="144"/>
      <c r="B41" s="145"/>
      <c r="C41" s="145"/>
      <c r="D41" s="11"/>
      <c r="E41" s="161" t="s">
        <v>55</v>
      </c>
      <c r="F41" s="11"/>
      <c r="G41" s="161" t="s">
        <v>29</v>
      </c>
      <c r="H41" s="11"/>
      <c r="I41" s="161" t="s">
        <v>56</v>
      </c>
      <c r="J41" s="58"/>
      <c r="K41" s="33" t="s">
        <v>57</v>
      </c>
      <c r="L41" s="59">
        <v>15</v>
      </c>
      <c r="M41" s="149"/>
      <c r="N41" s="131"/>
      <c r="O41" s="107"/>
    </row>
    <row r="42" spans="1:16" s="63" customFormat="1" ht="20.100000000000001" customHeight="1" thickBot="1" x14ac:dyDescent="0.3">
      <c r="A42" s="146"/>
      <c r="B42" s="147"/>
      <c r="C42" s="147"/>
      <c r="D42" s="60"/>
      <c r="E42" s="162"/>
      <c r="F42" s="60"/>
      <c r="G42" s="162"/>
      <c r="H42" s="60"/>
      <c r="I42" s="162"/>
      <c r="J42" s="61"/>
      <c r="K42" s="39" t="s">
        <v>58</v>
      </c>
      <c r="L42" s="62">
        <v>10</v>
      </c>
      <c r="M42" s="150"/>
      <c r="N42" s="121"/>
      <c r="O42" s="103"/>
    </row>
    <row r="43" spans="1:16" s="4" customFormat="1" ht="20.100000000000001" customHeight="1" thickBot="1" x14ac:dyDescent="0.3">
      <c r="A43" s="129" t="s">
        <v>59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30"/>
      <c r="M43" s="87" cm="1">
        <f t="array" ref="M43">IFERROR(IF(FundingRequestAsPercentOfTDC=0, 0,_xlfn.IFS(FundingRequestAsPercentOfTDC&gt;=0.501, "0", FundingRequestAsPercentOfTDC&gt;0.4, "10", FundingRequestAsPercentOfTDC&gt;0.25, "15", FundingRequestAsPercentOfTDC&gt;0, "25")), "")</f>
        <v>0</v>
      </c>
      <c r="N43" s="88">
        <f>SUM(Agency_Points_FundingRequestAsPercentOfTDC)</f>
        <v>0</v>
      </c>
      <c r="O43" s="86"/>
      <c r="P43" s="12"/>
    </row>
    <row r="44" spans="1:16" s="23" customFormat="1" ht="20.100000000000001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1"/>
      <c r="L44" s="31"/>
      <c r="M44" s="79"/>
      <c r="N44" s="79"/>
      <c r="O44" s="79"/>
    </row>
    <row r="45" spans="1:16" s="23" customFormat="1" ht="20.100000000000001" customHeight="1" thickBot="1" x14ac:dyDescent="0.3">
      <c r="A45" s="106" t="s">
        <v>60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</row>
    <row r="46" spans="1:16" s="23" customFormat="1" ht="30" customHeight="1" thickBot="1" x14ac:dyDescent="0.3">
      <c r="A46" s="126" t="s">
        <v>14</v>
      </c>
      <c r="B46" s="127"/>
      <c r="C46" s="127"/>
      <c r="D46" s="127"/>
      <c r="E46" s="127"/>
      <c r="F46" s="127"/>
      <c r="G46" s="127"/>
      <c r="H46" s="127"/>
      <c r="I46" s="127"/>
      <c r="J46" s="128"/>
      <c r="K46" s="72" t="s">
        <v>15</v>
      </c>
      <c r="L46" s="32" t="s">
        <v>16</v>
      </c>
      <c r="M46" s="80" t="s">
        <v>17</v>
      </c>
      <c r="N46" s="80" t="s">
        <v>18</v>
      </c>
      <c r="O46" s="81" t="s">
        <v>19</v>
      </c>
    </row>
    <row r="47" spans="1:16" s="4" customFormat="1" ht="20.100000000000001" customHeight="1" x14ac:dyDescent="0.25">
      <c r="A47" s="132" t="s">
        <v>61</v>
      </c>
      <c r="B47" s="133"/>
      <c r="C47" s="133"/>
      <c r="D47" s="133"/>
      <c r="E47" s="133"/>
      <c r="F47" s="133"/>
      <c r="G47" s="133"/>
      <c r="H47" s="133"/>
      <c r="I47" s="133"/>
      <c r="J47" s="134"/>
      <c r="K47" s="47" t="s">
        <v>62</v>
      </c>
      <c r="L47" s="56">
        <v>18</v>
      </c>
      <c r="M47" s="120"/>
      <c r="N47" s="120"/>
      <c r="O47" s="102"/>
    </row>
    <row r="48" spans="1:16" s="4" customFormat="1" ht="20.100000000000001" customHeight="1" x14ac:dyDescent="0.25">
      <c r="A48" s="135"/>
      <c r="B48" s="136"/>
      <c r="C48" s="136"/>
      <c r="D48" s="136"/>
      <c r="E48" s="136"/>
      <c r="F48" s="136"/>
      <c r="G48" s="136"/>
      <c r="H48" s="136"/>
      <c r="I48" s="136"/>
      <c r="J48" s="137"/>
      <c r="K48" s="50" t="s">
        <v>63</v>
      </c>
      <c r="L48" s="55">
        <v>15</v>
      </c>
      <c r="M48" s="131"/>
      <c r="N48" s="131"/>
      <c r="O48" s="107"/>
    </row>
    <row r="49" spans="1:15" s="4" customFormat="1" ht="20.100000000000001" customHeight="1" thickBot="1" x14ac:dyDescent="0.3">
      <c r="A49" s="138"/>
      <c r="B49" s="139"/>
      <c r="C49" s="139"/>
      <c r="D49" s="139"/>
      <c r="E49" s="139"/>
      <c r="F49" s="139"/>
      <c r="G49" s="139"/>
      <c r="H49" s="139"/>
      <c r="I49" s="139"/>
      <c r="J49" s="140"/>
      <c r="K49" s="48" t="s">
        <v>64</v>
      </c>
      <c r="L49" s="48">
        <v>7</v>
      </c>
      <c r="M49" s="121"/>
      <c r="N49" s="121"/>
      <c r="O49" s="103"/>
    </row>
    <row r="50" spans="1:15" s="4" customFormat="1" ht="20.100000000000001" customHeight="1" thickBot="1" x14ac:dyDescent="0.3">
      <c r="A50" s="129" t="s">
        <v>65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30"/>
      <c r="M50" s="84">
        <f>SUM(Applicant_Points_BasedOnEligibleProjectAreaPopulations)</f>
        <v>0</v>
      </c>
      <c r="N50" s="85">
        <f>SUM(Agency_Points_BasedOnEligibleProjectAreaPopulations)</f>
        <v>0</v>
      </c>
      <c r="O50" s="86"/>
    </row>
    <row r="51" spans="1:15" s="23" customFormat="1" ht="20.100000000000001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1"/>
      <c r="L51" s="31"/>
      <c r="M51" s="79"/>
      <c r="N51" s="79"/>
      <c r="O51" s="79"/>
    </row>
    <row r="52" spans="1:15" s="23" customFormat="1" ht="20.100000000000001" customHeight="1" thickBot="1" x14ac:dyDescent="0.3">
      <c r="A52" s="106" t="s">
        <v>66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</row>
    <row r="53" spans="1:15" s="23" customFormat="1" ht="30" customHeight="1" thickBot="1" x14ac:dyDescent="0.3">
      <c r="A53" s="126" t="s">
        <v>14</v>
      </c>
      <c r="B53" s="127"/>
      <c r="C53" s="127"/>
      <c r="D53" s="127"/>
      <c r="E53" s="127"/>
      <c r="F53" s="127"/>
      <c r="G53" s="127"/>
      <c r="H53" s="127"/>
      <c r="I53" s="127"/>
      <c r="J53" s="128"/>
      <c r="K53" s="72" t="s">
        <v>15</v>
      </c>
      <c r="L53" s="32" t="s">
        <v>16</v>
      </c>
      <c r="M53" s="80" t="s">
        <v>17</v>
      </c>
      <c r="N53" s="80" t="s">
        <v>18</v>
      </c>
      <c r="O53" s="89" t="s">
        <v>19</v>
      </c>
    </row>
    <row r="54" spans="1:15" s="4" customFormat="1" ht="39.950000000000003" customHeight="1" thickBot="1" x14ac:dyDescent="0.3">
      <c r="A54" s="108" t="s">
        <v>67</v>
      </c>
      <c r="B54" s="109"/>
      <c r="C54" s="109"/>
      <c r="D54" s="109"/>
      <c r="E54" s="109"/>
      <c r="F54" s="109"/>
      <c r="G54" s="109"/>
      <c r="H54" s="109"/>
      <c r="I54" s="109"/>
      <c r="J54" s="110"/>
      <c r="K54" s="35" t="s">
        <v>20</v>
      </c>
      <c r="L54" s="35">
        <v>3</v>
      </c>
      <c r="M54" s="82"/>
      <c r="N54" s="82"/>
      <c r="O54" s="83"/>
    </row>
    <row r="55" spans="1:15" ht="20.100000000000001" customHeight="1" thickBot="1" x14ac:dyDescent="0.3">
      <c r="A55" s="104" t="s">
        <v>68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5"/>
      <c r="M55" s="84">
        <f>SUM(Applicant_Points_AwardHistory)</f>
        <v>0</v>
      </c>
      <c r="N55" s="85">
        <f>SUM(Agency_Points_AwardHistory)</f>
        <v>0</v>
      </c>
      <c r="O55" s="86"/>
    </row>
    <row r="56" spans="1:15" s="23" customFormat="1" ht="15.75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1"/>
      <c r="L56" s="31"/>
      <c r="M56" s="79"/>
      <c r="N56" s="79"/>
      <c r="O56" s="79"/>
    </row>
    <row r="57" spans="1:15" s="23" customFormat="1" ht="20.100000000000001" customHeight="1" thickBot="1" x14ac:dyDescent="0.3">
      <c r="A57" s="106" t="s">
        <v>69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</row>
    <row r="58" spans="1:15" s="23" customFormat="1" ht="30" customHeight="1" thickBot="1" x14ac:dyDescent="0.3">
      <c r="A58" s="111" t="s">
        <v>14</v>
      </c>
      <c r="B58" s="112"/>
      <c r="C58" s="112"/>
      <c r="D58" s="112"/>
      <c r="E58" s="112"/>
      <c r="F58" s="112"/>
      <c r="G58" s="112"/>
      <c r="H58" s="112"/>
      <c r="I58" s="112"/>
      <c r="J58" s="113"/>
      <c r="K58" s="37" t="s">
        <v>15</v>
      </c>
      <c r="L58" s="36" t="s">
        <v>16</v>
      </c>
      <c r="M58" s="90" t="s">
        <v>17</v>
      </c>
      <c r="N58" s="90" t="s">
        <v>18</v>
      </c>
      <c r="O58" s="91" t="s">
        <v>19</v>
      </c>
    </row>
    <row r="59" spans="1:15" s="4" customFormat="1" ht="48" customHeight="1" x14ac:dyDescent="0.25">
      <c r="A59" s="114" t="s">
        <v>70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8" t="s">
        <v>71</v>
      </c>
      <c r="L59" s="122">
        <v>2</v>
      </c>
      <c r="M59" s="124"/>
      <c r="N59" s="120"/>
      <c r="O59" s="102"/>
    </row>
    <row r="60" spans="1:15" s="4" customFormat="1" ht="20.100000000000001" customHeight="1" thickBot="1" x14ac:dyDescent="0.3">
      <c r="A60" s="116" t="s">
        <v>72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9"/>
      <c r="L60" s="123"/>
      <c r="M60" s="125"/>
      <c r="N60" s="121"/>
      <c r="O60" s="103"/>
    </row>
    <row r="61" spans="1:15" s="4" customFormat="1" ht="20.100000000000001" customHeight="1" thickBot="1" x14ac:dyDescent="0.3">
      <c r="A61" s="104" t="s">
        <v>73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5"/>
      <c r="M61" s="84">
        <f>SUM(Applicant_Points_OZ)</f>
        <v>0</v>
      </c>
      <c r="N61" s="85">
        <f>SUM(Agency_Points_OZ)</f>
        <v>0</v>
      </c>
      <c r="O61" s="86"/>
    </row>
    <row r="62" spans="1:15" s="4" customFormat="1" ht="20.100000000000001" customHeight="1" thickBot="1" x14ac:dyDescent="0.3">
      <c r="B62" s="65"/>
      <c r="C62" s="65"/>
      <c r="D62" s="65"/>
      <c r="E62" s="65"/>
      <c r="F62" s="65"/>
      <c r="G62" s="65"/>
      <c r="H62" s="65"/>
      <c r="I62" s="65"/>
      <c r="J62" s="65"/>
      <c r="K62" s="66"/>
      <c r="L62" s="66"/>
      <c r="M62" s="92"/>
      <c r="N62" s="92"/>
      <c r="O62" s="92"/>
    </row>
    <row r="63" spans="1:15" s="4" customFormat="1" ht="32.25" thickBot="1" x14ac:dyDescent="0.3">
      <c r="B63" s="65"/>
      <c r="C63" s="65"/>
      <c r="D63" s="65"/>
      <c r="E63" s="65"/>
      <c r="F63" s="65"/>
      <c r="G63" s="65"/>
      <c r="H63" s="65"/>
      <c r="I63" s="65"/>
      <c r="J63" s="65"/>
      <c r="K63" s="66"/>
      <c r="L63" s="36" t="s">
        <v>16</v>
      </c>
      <c r="M63" s="90" t="s">
        <v>17</v>
      </c>
      <c r="N63" s="90" t="s">
        <v>18</v>
      </c>
      <c r="O63" s="92"/>
    </row>
    <row r="64" spans="1:15" s="4" customFormat="1" ht="20.100000000000001" customHeight="1" thickBot="1" x14ac:dyDescent="0.3">
      <c r="A64" s="176" t="s">
        <v>74</v>
      </c>
      <c r="B64" s="177"/>
      <c r="C64" s="177"/>
      <c r="D64" s="177"/>
      <c r="E64" s="177"/>
      <c r="F64" s="177"/>
      <c r="G64" s="177"/>
      <c r="H64" s="177"/>
      <c r="I64" s="177"/>
      <c r="J64" s="177"/>
      <c r="K64" s="178"/>
      <c r="L64" s="67">
        <f>L12+L14+L15+L20+L29+L33+L39+L47+L54+L59</f>
        <v>90</v>
      </c>
      <c r="M64" s="93">
        <f>SUM(Applicant_TotalPoints_ReadinessToProceed+Applicant_TotalPoints_MarketCharacteristics+Applicant_TotalPoints_Leverage+Applicant_TotalPoints_EligibleProjectAreaSize+Applicant_TotalPoints_WHDPAwardHistory+Applicant_TotalPoints_OpportunityZone)</f>
        <v>0</v>
      </c>
      <c r="N64" s="94">
        <f>SUM(Agency_TotalPoints_ReadinessToProceed+Agency_TotalPoints_MarketCharacteristics+Agency_TotalPoints_Leverage+Agency_TotalPoints_EligibleProjectAreaSize+Agency_TotalPoints_WHDPAwardHistory+Agency_TotalPoints_OpportunityZone)</f>
        <v>0</v>
      </c>
      <c r="O64" s="92"/>
    </row>
  </sheetData>
  <sheetProtection algorithmName="SHA-512" hashValue="3/2kge6crFf1r7ZXPs4n6ppezQ+DtQQbih+vrOmJC/rSLs6luH2Xp6BpUvKbUKeOHnC4MnkIx9ST0oDUCDu29g==" saltValue="ILvBsGLTxQVL2B4ABGWcfw==" spinCount="100000" sheet="1" objects="1" scenarios="1"/>
  <mergeCells count="84">
    <mergeCell ref="A64:K64"/>
    <mergeCell ref="I17:I18"/>
    <mergeCell ref="G41:G42"/>
    <mergeCell ref="I41:I42"/>
    <mergeCell ref="A3:K3"/>
    <mergeCell ref="G31:G32"/>
    <mergeCell ref="I31:I32"/>
    <mergeCell ref="E41:E42"/>
    <mergeCell ref="A29:C32"/>
    <mergeCell ref="K29:K30"/>
    <mergeCell ref="G17:G18"/>
    <mergeCell ref="E19:G19"/>
    <mergeCell ref="E17:E18"/>
    <mergeCell ref="A52:O52"/>
    <mergeCell ref="A57:O57"/>
    <mergeCell ref="A45:O45"/>
    <mergeCell ref="O12:O13"/>
    <mergeCell ref="A11:J11"/>
    <mergeCell ref="A12:J12"/>
    <mergeCell ref="A14:J14"/>
    <mergeCell ref="A15:C19"/>
    <mergeCell ref="B13:J13"/>
    <mergeCell ref="M15:M19"/>
    <mergeCell ref="K12:K13"/>
    <mergeCell ref="L12:L13"/>
    <mergeCell ref="M12:M13"/>
    <mergeCell ref="N12:N13"/>
    <mergeCell ref="N15:N19"/>
    <mergeCell ref="C8:G8"/>
    <mergeCell ref="A1:O1"/>
    <mergeCell ref="A2:O2"/>
    <mergeCell ref="C5:G5"/>
    <mergeCell ref="C6:G6"/>
    <mergeCell ref="C7:G7"/>
    <mergeCell ref="N29:N32"/>
    <mergeCell ref="M39:M42"/>
    <mergeCell ref="A20:C24"/>
    <mergeCell ref="A28:J28"/>
    <mergeCell ref="E22:E23"/>
    <mergeCell ref="G22:G23"/>
    <mergeCell ref="I22:I23"/>
    <mergeCell ref="E31:E32"/>
    <mergeCell ref="E24:G24"/>
    <mergeCell ref="L29:L30"/>
    <mergeCell ref="M29:M32"/>
    <mergeCell ref="M20:M24"/>
    <mergeCell ref="N20:N24"/>
    <mergeCell ref="A25:L25"/>
    <mergeCell ref="A33:C34"/>
    <mergeCell ref="M33:M34"/>
    <mergeCell ref="O47:O49"/>
    <mergeCell ref="A46:J46"/>
    <mergeCell ref="N39:N42"/>
    <mergeCell ref="K39:K40"/>
    <mergeCell ref="L39:L40"/>
    <mergeCell ref="A39:C42"/>
    <mergeCell ref="A43:L43"/>
    <mergeCell ref="N33:N34"/>
    <mergeCell ref="L59:L60"/>
    <mergeCell ref="M59:M60"/>
    <mergeCell ref="N59:N60"/>
    <mergeCell ref="A53:J53"/>
    <mergeCell ref="A35:L35"/>
    <mergeCell ref="N47:N49"/>
    <mergeCell ref="A50:L50"/>
    <mergeCell ref="A47:J49"/>
    <mergeCell ref="M47:M49"/>
    <mergeCell ref="A38:J38"/>
    <mergeCell ref="O59:O60"/>
    <mergeCell ref="A61:L61"/>
    <mergeCell ref="A10:O10"/>
    <mergeCell ref="A27:O27"/>
    <mergeCell ref="A37:O37"/>
    <mergeCell ref="O39:O42"/>
    <mergeCell ref="A55:L55"/>
    <mergeCell ref="O15:O19"/>
    <mergeCell ref="O20:O24"/>
    <mergeCell ref="O29:O32"/>
    <mergeCell ref="O33:O34"/>
    <mergeCell ref="A54:J54"/>
    <mergeCell ref="A58:J58"/>
    <mergeCell ref="A59:J59"/>
    <mergeCell ref="A60:J60"/>
    <mergeCell ref="K59:K60"/>
  </mergeCells>
  <hyperlinks>
    <hyperlink ref="A60" r:id="rId1" xr:uid="{CC1B54E6-1C28-4527-B3DB-3EA0443B71CA}"/>
  </hyperlinks>
  <pageMargins left="0.7" right="0.7" top="0.75" bottom="0.75" header="0.3" footer="0.3"/>
  <pageSetup scale="48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promptTitle="Instructions" prompt="Select One" xr:uid="{9843DD6F-2E07-41FB-A0E2-2B31822CA6E1}">
          <x14:formula1>
            <xm:f>Dropdowns!$A$2:$A$3</xm:f>
          </x14:formula1>
          <xm:sqref>M12:M13</xm:sqref>
        </x14:dataValidation>
        <x14:dataValidation type="list" allowBlank="1" showErrorMessage="1" promptTitle="Instructions" prompt="Select One" xr:uid="{893EDE87-FAF9-489A-8B92-624E5F67FDBF}">
          <x14:formula1>
            <xm:f>Dropdowns!$A$6:$A$7</xm:f>
          </x14:formula1>
          <xm:sqref>M14</xm:sqref>
        </x14:dataValidation>
        <x14:dataValidation type="list" allowBlank="1" showErrorMessage="1" promptTitle="Instructions" prompt="Select One" xr:uid="{F0FFB04C-2681-463D-B808-D7F7AEC65AD7}">
          <x14:formula1>
            <xm:f>Dropdowns!$A$10:$A$12</xm:f>
          </x14:formula1>
          <xm:sqref>M33:M34</xm:sqref>
        </x14:dataValidation>
        <x14:dataValidation type="list" allowBlank="1" showErrorMessage="1" promptTitle="Instructions" prompt="Select One" xr:uid="{309D53A6-4607-44CB-A490-284DF2F8E331}">
          <x14:formula1>
            <xm:f>Dropdowns!$A$15:$A$18</xm:f>
          </x14:formula1>
          <xm:sqref>M47:M49</xm:sqref>
        </x14:dataValidation>
        <x14:dataValidation type="list" allowBlank="1" showInputMessage="1" showErrorMessage="1" xr:uid="{974567D0-2F8B-47D0-8EF1-434310074223}">
          <x14:formula1>
            <xm:f>Dropdowns!$A$21:$A$22</xm:f>
          </x14:formula1>
          <xm:sqref>M54</xm:sqref>
        </x14:dataValidation>
        <x14:dataValidation type="list" allowBlank="1" showInputMessage="1" showErrorMessage="1" xr:uid="{B1D88B8D-2A29-450A-BA05-A17E0C9E7634}">
          <x14:formula1>
            <xm:f>Dropdowns!$A$25:$A$26</xm:f>
          </x14:formula1>
          <xm:sqref>M59:M60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D5CE-1FF2-465C-96DE-9BB90FD2DF2B}">
  <dimension ref="A1:A26"/>
  <sheetViews>
    <sheetView workbookViewId="0">
      <selection activeCell="F27" sqref="F27"/>
    </sheetView>
  </sheetViews>
  <sheetFormatPr defaultRowHeight="15" x14ac:dyDescent="0.25"/>
  <cols>
    <col min="1" max="1" width="37.7109375" style="78" customWidth="1"/>
  </cols>
  <sheetData>
    <row r="1" spans="1:1" x14ac:dyDescent="0.25">
      <c r="A1" s="77" t="s">
        <v>75</v>
      </c>
    </row>
    <row r="2" spans="1:1" x14ac:dyDescent="0.25">
      <c r="A2" s="78">
        <v>2</v>
      </c>
    </row>
    <row r="3" spans="1:1" x14ac:dyDescent="0.25">
      <c r="A3" s="78">
        <v>0</v>
      </c>
    </row>
    <row r="5" spans="1:1" x14ac:dyDescent="0.25">
      <c r="A5" s="77" t="s">
        <v>76</v>
      </c>
    </row>
    <row r="6" spans="1:1" x14ac:dyDescent="0.25">
      <c r="A6" s="78">
        <v>5</v>
      </c>
    </row>
    <row r="7" spans="1:1" x14ac:dyDescent="0.25">
      <c r="A7" s="78">
        <v>0</v>
      </c>
    </row>
    <row r="9" spans="1:1" x14ac:dyDescent="0.25">
      <c r="A9" s="77" t="s">
        <v>77</v>
      </c>
    </row>
    <row r="10" spans="1:1" x14ac:dyDescent="0.25">
      <c r="A10" s="78">
        <v>6</v>
      </c>
    </row>
    <row r="11" spans="1:1" x14ac:dyDescent="0.25">
      <c r="A11" s="78">
        <v>3</v>
      </c>
    </row>
    <row r="12" spans="1:1" x14ac:dyDescent="0.25">
      <c r="A12" s="78">
        <v>0</v>
      </c>
    </row>
    <row r="14" spans="1:1" x14ac:dyDescent="0.25">
      <c r="A14" s="77" t="s">
        <v>78</v>
      </c>
    </row>
    <row r="15" spans="1:1" x14ac:dyDescent="0.25">
      <c r="A15" s="78">
        <v>18</v>
      </c>
    </row>
    <row r="16" spans="1:1" x14ac:dyDescent="0.25">
      <c r="A16" s="78">
        <v>15</v>
      </c>
    </row>
    <row r="17" spans="1:1" x14ac:dyDescent="0.25">
      <c r="A17" s="78">
        <v>7</v>
      </c>
    </row>
    <row r="18" spans="1:1" x14ac:dyDescent="0.25">
      <c r="A18" s="78">
        <v>0</v>
      </c>
    </row>
    <row r="20" spans="1:1" x14ac:dyDescent="0.25">
      <c r="A20" s="77" t="s">
        <v>79</v>
      </c>
    </row>
    <row r="21" spans="1:1" x14ac:dyDescent="0.25">
      <c r="A21" s="78">
        <v>3</v>
      </c>
    </row>
    <row r="22" spans="1:1" x14ac:dyDescent="0.25">
      <c r="A22" s="78">
        <v>0</v>
      </c>
    </row>
    <row r="24" spans="1:1" x14ac:dyDescent="0.25">
      <c r="A24" s="77" t="s">
        <v>80</v>
      </c>
    </row>
    <row r="25" spans="1:1" x14ac:dyDescent="0.25">
      <c r="A25" s="78">
        <v>2</v>
      </c>
    </row>
    <row r="26" spans="1:1" x14ac:dyDescent="0.25">
      <c r="A26" s="7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684237-4ab7-4c3d-a800-b0604867e9ca">
      <Terms xmlns="http://schemas.microsoft.com/office/infopath/2007/PartnerControls"/>
    </lcf76f155ced4ddcb4097134ff3c332f>
    <TaxCatchAll xmlns="66696c1d-b7bb-4e60-87e4-c1774b2006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A0758DEE010D4BAC1FEFB1356E9E75" ma:contentTypeVersion="10" ma:contentTypeDescription="Create a new document." ma:contentTypeScope="" ma:versionID="ddb7421eb39ea9be7132d6be05a6d9a7">
  <xsd:schema xmlns:xsd="http://www.w3.org/2001/XMLSchema" xmlns:xs="http://www.w3.org/2001/XMLSchema" xmlns:p="http://schemas.microsoft.com/office/2006/metadata/properties" xmlns:ns2="ae684237-4ab7-4c3d-a800-b0604867e9ca" xmlns:ns3="66696c1d-b7bb-4e60-87e4-c1774b2006e6" targetNamespace="http://schemas.microsoft.com/office/2006/metadata/properties" ma:root="true" ma:fieldsID="794a6a3c82088ae21dc2916b9be9f063" ns2:_="" ns3:_="">
    <xsd:import namespace="ae684237-4ab7-4c3d-a800-b0604867e9ca"/>
    <xsd:import namespace="66696c1d-b7bb-4e60-87e4-c1774b200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84237-4ab7-4c3d-a800-b0604867e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96c1d-b7bb-4e60-87e4-c1774b2006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e75abd-5473-49d2-8c47-e4e18035e8f7}" ma:internalName="TaxCatchAll" ma:showField="CatchAllData" ma:web="66696c1d-b7bb-4e60-87e4-c1774b200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68FB7-3B80-4B73-9E1C-611CCD869FFB}">
  <ds:schemaRefs>
    <ds:schemaRef ds:uri="http://purl.org/dc/elements/1.1/"/>
    <ds:schemaRef ds:uri="66696c1d-b7bb-4e60-87e4-c1774b2006e6"/>
    <ds:schemaRef ds:uri="http://schemas.openxmlformats.org/package/2006/metadata/core-properties"/>
    <ds:schemaRef ds:uri="http://purl.org/dc/terms/"/>
    <ds:schemaRef ds:uri="ae684237-4ab7-4c3d-a800-b0604867e9c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F70E14-B08E-4C32-BF76-B9A121A0E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684237-4ab7-4c3d-a800-b0604867e9ca"/>
    <ds:schemaRef ds:uri="66696c1d-b7bb-4e60-87e4-c1774b200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395DF2-BD78-4123-B153-B8726B13E4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60</vt:i4>
      </vt:variant>
    </vt:vector>
  </HeadingPairs>
  <TitlesOfParts>
    <vt:vector size="63" baseType="lpstr">
      <vt:lpstr>Instructions</vt:lpstr>
      <vt:lpstr>Workforce Housing Scoresheet</vt:lpstr>
      <vt:lpstr>Dropdowns</vt:lpstr>
      <vt:lpstr>Agency_Points_AwardHistory</vt:lpstr>
      <vt:lpstr>Agency_Points_BasedOnEligibleProjectAreaPopulations</vt:lpstr>
      <vt:lpstr>Agency_Points_FundingRequestAsPercentOfTDC</vt:lpstr>
      <vt:lpstr>Agency_Points_LocalActions</vt:lpstr>
      <vt:lpstr>Agency_Points_NumberOfUnits</vt:lpstr>
      <vt:lpstr>Agency_Points_OtherNonCapitalContributions</vt:lpstr>
      <vt:lpstr>Agency_Points_OZ</vt:lpstr>
      <vt:lpstr>Agency_Points_SecuredCapitalFunding</vt:lpstr>
      <vt:lpstr>Agency_Points_ShareOfMarketRateUnits</vt:lpstr>
      <vt:lpstr>Agency_Points_ZoningAndApprovals</vt:lpstr>
      <vt:lpstr>Agency_TotalPoints_AllCategoriesCombined</vt:lpstr>
      <vt:lpstr>Agency_TotalPoints_EligibleProjectAreaSize</vt:lpstr>
      <vt:lpstr>Agency_TotalPoints_Leverage</vt:lpstr>
      <vt:lpstr>Agency_TotalPoints_MarketCharacteristics</vt:lpstr>
      <vt:lpstr>Agency_TotalPoints_OpportunityZone</vt:lpstr>
      <vt:lpstr>Agency_TotalPoints_ReadinessToProceed</vt:lpstr>
      <vt:lpstr>Agency_TotalPoints_WHDPAwardHistory</vt:lpstr>
      <vt:lpstr>Applicant_Points_AwardHistory</vt:lpstr>
      <vt:lpstr>Applicant_Points_BasedOnEligibleProjectAreaPopulations</vt:lpstr>
      <vt:lpstr>Applicant_Points_FundingRequestAsPercentOfTDC</vt:lpstr>
      <vt:lpstr>Applicant_Points_LocalActions</vt:lpstr>
      <vt:lpstr>Applicant_Points_NumberOfUnits</vt:lpstr>
      <vt:lpstr>Applicant_Points_OtherNonCapitalContributions</vt:lpstr>
      <vt:lpstr>Applicant_Points_OZ</vt:lpstr>
      <vt:lpstr>Applicant_Points_SecuredCapitalFunding</vt:lpstr>
      <vt:lpstr>Applicant_Points_ShareOfMarketRateUnits</vt:lpstr>
      <vt:lpstr>Applicant_Points_ZoningAndApprovals</vt:lpstr>
      <vt:lpstr>Applicant_TotalPoints_AllCategoriesCombined</vt:lpstr>
      <vt:lpstr>Applicant_TotalPoints_EligibleProjectAreaSize</vt:lpstr>
      <vt:lpstr>Applicant_TotalPoints_Leverage</vt:lpstr>
      <vt:lpstr>Applicant_TotalPoints_MarketCharacteristics</vt:lpstr>
      <vt:lpstr>Applicant_TotalPoints_OpportunityZone</vt:lpstr>
      <vt:lpstr>Applicant_TotalPoints_ReadinessToProceed</vt:lpstr>
      <vt:lpstr>Applicant_TotalPoints_WHDPAwardHistory</vt:lpstr>
      <vt:lpstr>DNumber</vt:lpstr>
      <vt:lpstr>FundingRequest</vt:lpstr>
      <vt:lpstr>FundingRequestAsPercentOfTDC</vt:lpstr>
      <vt:lpstr>MarketRateUnits</vt:lpstr>
      <vt:lpstr>MNumber</vt:lpstr>
      <vt:lpstr>Notes_AwardHistory</vt:lpstr>
      <vt:lpstr>Notes_EligibleProjectAreaPopulations</vt:lpstr>
      <vt:lpstr>Notes_GeographicPreference</vt:lpstr>
      <vt:lpstr>Notes_Leverage</vt:lpstr>
      <vt:lpstr>Notes_LocalActions</vt:lpstr>
      <vt:lpstr>Notes_NumberOfUnits</vt:lpstr>
      <vt:lpstr>Notes_OpportunityZone</vt:lpstr>
      <vt:lpstr>Notes_OtherNonCapitalContributions</vt:lpstr>
      <vt:lpstr>Notes_SecuredCapitalFunds</vt:lpstr>
      <vt:lpstr>Notes_ShareOfMarketRateUnits</vt:lpstr>
      <vt:lpstr>Notes_ZoningAndApprovals</vt:lpstr>
      <vt:lpstr>OtherNonCapitalFundsCommitted</vt:lpstr>
      <vt:lpstr>'Workforce Housing Scoresheet'!Print_Area</vt:lpstr>
      <vt:lpstr>ProjectCity</vt:lpstr>
      <vt:lpstr>ProjectName</vt:lpstr>
      <vt:lpstr>SecuredCapitalFundsCommitted</vt:lpstr>
      <vt:lpstr>ShareOfMarketRateUnits</vt:lpstr>
      <vt:lpstr>TotalDevelopmentCosts</vt:lpstr>
      <vt:lpstr>TotalOtherNonCapitalEligibleFunding</vt:lpstr>
      <vt:lpstr>TotalSecuredCapitalEligibleFunding</vt:lpstr>
      <vt:lpstr>TotalUnits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WHDP Self Scoring Worksheet</dc:title>
  <dc:subject/>
  <dc:creator>Sourdif, Laird</dc:creator>
  <cp:keywords/>
  <dc:description/>
  <cp:lastModifiedBy>Wilbricht, Karin (She/Her/Hers) (MHFA)</cp:lastModifiedBy>
  <cp:revision/>
  <dcterms:created xsi:type="dcterms:W3CDTF">2023-10-02T10:45:40Z</dcterms:created>
  <dcterms:modified xsi:type="dcterms:W3CDTF">2026-02-05T18:18:48Z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0x01010027A0758DEE010D4BAC1FEFB1356E9E75</vt:lpwstr>
  </property>
  <property fmtid="{D5CDD505-2E9C-101B-9397-08002B2CF9AE}" pid="3" name="MediaServiceImageTags">
    <vt:lpwstr/>
  </property>
</Properties>
</file>