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Temporary Work In Progress\2026 HOME ARP RFP\Moved to website as finals\"/>
    </mc:Choice>
  </mc:AlternateContent>
  <xr:revisionPtr revIDLastSave="0" documentId="13_ncr:1_{A53A197F-EDE3-4204-BA20-28957B6FF82B}" xr6:coauthVersionLast="47" xr6:coauthVersionMax="47" xr10:uidLastSave="{00000000-0000-0000-0000-000000000000}"/>
  <bookViews>
    <workbookView xWindow="31380" yWindow="1485" windowWidth="22800" windowHeight="12615" activeTab="1" xr2:uid="{61CA7B56-ED95-46DD-97CE-5EBA142EB431}"/>
  </bookViews>
  <sheets>
    <sheet name="Instructions" sheetId="2" r:id="rId1"/>
    <sheet name="HOME ARP RH Scoresheet" sheetId="1" r:id="rId2"/>
    <sheet name="Data Validation" sheetId="3" state="hidden" r:id="rId3"/>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2" i="1" l="1"/>
  <c r="L126" i="1"/>
  <c r="L33" i="1" a="1"/>
  <c r="L33" i="1" s="1"/>
  <c r="L20" i="1" a="1"/>
  <c r="L20" i="1" s="1"/>
  <c r="L55" i="1" a="1"/>
  <c r="L55" i="1" s="1"/>
  <c r="F41" i="1"/>
  <c r="H42" i="1" s="1"/>
  <c r="L40" i="1" s="1" a="1"/>
  <c r="L40" i="1" s="1"/>
  <c r="L17" i="1"/>
  <c r="M134" i="1"/>
  <c r="M138" i="1" s="1"/>
  <c r="L61" i="1" a="1"/>
  <c r="L61" i="1" s="1"/>
  <c r="L117" i="1"/>
  <c r="M113" i="1"/>
  <c r="L104" i="1" a="1"/>
  <c r="L104" i="1" s="1"/>
  <c r="L86" i="1"/>
  <c r="L72" i="1" a="1"/>
  <c r="L72" i="1" s="1"/>
  <c r="L50" i="1" a="1"/>
  <c r="L50" i="1" s="1"/>
  <c r="M46" i="1"/>
  <c r="L36" i="1"/>
  <c r="L27" i="1" a="1"/>
  <c r="L27" i="1" s="1"/>
  <c r="M23" i="1"/>
  <c r="H14" i="1"/>
  <c r="L13" i="1" s="1"/>
  <c r="L134" i="1" l="1"/>
  <c r="L46" i="1"/>
  <c r="L113" i="1"/>
  <c r="L23" i="1"/>
  <c r="L13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tc={A1FC128E-8D65-4B5A-9A27-42D0D45811C1}</author>
    <author>tc={8CA0BA7A-209F-4056-990A-9A065CFDE952}</author>
  </authors>
  <commentList>
    <comment ref="A115" authorId="0" shapeId="0" xr:uid="{A1FC128E-8D65-4B5A-9A27-42D0D45811C1}">
      <text>
        <t>[Threaded comment]
Your version of Excel allows you to read this threaded comment; however, any edits to it will get removed if the file is opened in a newer version of Excel. Learn more: https://go.microsoft.com/fwlink/?linkid=870924
Comment:
    Will add point total at the top - awaiting finalization of language for section 4 C. Location Actions to Support Housing”</t>
      </text>
    </comment>
    <comment ref="N126" authorId="1" shapeId="0" xr:uid="{8CA0BA7A-209F-4056-990A-9A065CFDE952}">
      <text>
        <t>[Threaded comment]
Your version of Excel allows you to read this threaded comment; however, any edits to it will get removed if the file is opened in a newer version of Excel. Learn more: https://go.microsoft.com/fwlink/?linkid=870924
Comment:
    Formula and drop down pending score/approval of this section.</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<sst xmlns="http://schemas.openxmlformats.org/spreadsheetml/2006/main" count="319" uniqueCount="201">
  <si>
    <t>HOME ARP Rental Housing</t>
  </si>
  <si>
    <t>HOME ARP Self Scoring Worksheet</t>
  </si>
  <si>
    <t>Updated January 2026</t>
  </si>
  <si>
    <t>Instructions</t>
  </si>
  <si>
    <t>The HOME ARP Rental Housing Program's Self-Scoring Worksheet is color coded to assist applicants in filling out the proper information.</t>
  </si>
  <si>
    <t>Light blue cells must be filled out by the applicant, where applicable.</t>
  </si>
  <si>
    <t>Grey cells cannot be edited. An error message will appear if you try to click on or enter data in grey cells.</t>
  </si>
  <si>
    <t>White cells cannot be edited. An error message will appear if you try to click on or enter data in white cells.</t>
  </si>
  <si>
    <t>Yellow cells cannot be edited. An error message will appear if you try to click on or enter data in yellow cells.</t>
  </si>
  <si>
    <t xml:space="preserve">Please see the 2026 HOME ARP Self-Scoring Worksheet for documentation requirements. Applicants must submit a Multifamily Workbook along with their application. </t>
  </si>
  <si>
    <t>Please see the HOME ARP Self-Scoring Worksheet for documentation requirements</t>
  </si>
  <si>
    <t>Project Name</t>
  </si>
  <si>
    <t>Property Number (D#)</t>
  </si>
  <si>
    <t>(See Project information details in portal)</t>
  </si>
  <si>
    <t>Project Number (M#)</t>
  </si>
  <si>
    <t>Project Location</t>
  </si>
  <si>
    <t>Project City</t>
  </si>
  <si>
    <t>1. HOME ARP Program Selection Criteria - Up to 62 Points</t>
  </si>
  <si>
    <t>Selection Criteria</t>
  </si>
  <si>
    <t>Applicant Input/Selection</t>
  </si>
  <si>
    <t>Description</t>
  </si>
  <si>
    <t xml:space="preserve"> Eligible Points</t>
  </si>
  <si>
    <t>Applicant Self-Score</t>
  </si>
  <si>
    <t>Agency Awarded Score</t>
  </si>
  <si>
    <t>Notes</t>
  </si>
  <si>
    <r>
      <t xml:space="preserve">Greatest Need Tenant Targeting Units Restricted for Occupancy for Qualifying Populations 
</t>
    </r>
    <r>
      <rPr>
        <sz val="12"/>
        <color rgb="FF000000"/>
        <rFont val="Calibri"/>
        <family val="2"/>
      </rPr>
      <t xml:space="preserve">
Enter the total number of HOME ARP Assisted Qualifying Population Units and the Total units.</t>
    </r>
  </si>
  <si>
    <t># of HOME ARP Assisted Qualifying Population Units</t>
  </si>
  <si>
    <t xml:space="preserve">50% to 100% of the total units restricted for QPs, but no fewer than 20 units </t>
  </si>
  <si>
    <t>=</t>
  </si>
  <si>
    <t xml:space="preserve">10% to 49.99% of the total units restricted for QPs, but no fewer than 7 units </t>
  </si>
  <si>
    <t>Total Units</t>
  </si>
  <si>
    <t>Percentage of QP Units</t>
  </si>
  <si>
    <t xml:space="preserve">5% to 9.99% of the total units restricted for QPs, but no fewer than 4 units </t>
  </si>
  <si>
    <r>
      <rPr>
        <b/>
        <sz val="12"/>
        <color theme="1"/>
        <rFont val="Calibri"/>
        <family val="2"/>
      </rPr>
      <t xml:space="preserve">HOME ARP Preference for Households Experiencing Homelessness  </t>
    </r>
    <r>
      <rPr>
        <sz val="12"/>
        <color theme="1"/>
        <rFont val="Calibri"/>
        <family val="2"/>
      </rPr>
      <t xml:space="preserve">
Select "yes" or "no" on the dropdown to indicate whether the project will be implementing the HOME ARP Preference in tenant selection.</t>
    </r>
  </si>
  <si>
    <t>20+ Units</t>
  </si>
  <si>
    <t>Implementing HOME ARP Preference?</t>
  </si>
  <si>
    <t>(Select)</t>
  </si>
  <si>
    <t>7 to 19 Units</t>
  </si>
  <si>
    <t>4 to 6 Units</t>
  </si>
  <si>
    <r>
      <t xml:space="preserve">Supportive Housing Model 
</t>
    </r>
    <r>
      <rPr>
        <sz val="12"/>
        <color rgb="FF000000"/>
        <rFont val="Calibri"/>
        <family val="2"/>
      </rPr>
      <t xml:space="preserve"> 
Select the appropriate status for supportive services funding.
</t>
    </r>
  </si>
  <si>
    <t xml:space="preserve">
--"Committed" – Funding secured; &amp; submited documentation.
--"Pending" – Funding applied; provide details of application in Notes.
--"Planning" – Funding identified but not applied.
--"N/A" – No funding source identified.</t>
  </si>
  <si>
    <t>Funding is Committed</t>
  </si>
  <si>
    <t>Funding Commitment is pending</t>
  </si>
  <si>
    <t>Supportive Services  Funding Status</t>
  </si>
  <si>
    <t>Funding in planning stage</t>
  </si>
  <si>
    <t>Total Points for Category 1: HOME ARP Program Selection Criteria</t>
  </si>
  <si>
    <t>2. Capacity and Feasibility - Up to 41 Points</t>
  </si>
  <si>
    <r>
      <rPr>
        <b/>
        <sz val="12"/>
        <color rgb="FF000000"/>
        <rFont val="Calibri"/>
      </rPr>
      <t xml:space="preserve">Experience Owning and Operating Housing Projects for Qualifying Populations 
</t>
    </r>
    <r>
      <rPr>
        <sz val="12"/>
        <color rgb="FF000000"/>
        <rFont val="Calibri"/>
      </rPr>
      <t xml:space="preserve">
Select the level of experience in owning and operating housing projects that house Qualifying Populations.  Provide details in the Rental Housing Narrative to support this score. </t>
    </r>
  </si>
  <si>
    <t>Similar/Larger Scale, Significant Qualifying Population Inclusion</t>
  </si>
  <si>
    <t>Smaller Scale &amp; Significant Qualifying Population Inclusion</t>
  </si>
  <si>
    <t>Experience with Qualifying Populations?</t>
  </si>
  <si>
    <t>Similar/Larger Scale, Moderate Qualifying Population Inclusion</t>
  </si>
  <si>
    <t>Smaller Scale &amp; Moderate Qualifying Population Inclusion</t>
  </si>
  <si>
    <t>Similar/Larger Scale, Minimal Qualifying Population Inclusion</t>
  </si>
  <si>
    <t>Smaller Scale &amp; Minimal Qualifying Population Inclusion</t>
  </si>
  <si>
    <r>
      <rPr>
        <b/>
        <sz val="12"/>
        <color rgb="FF000000"/>
        <rFont val="Calibri"/>
      </rPr>
      <t xml:space="preserve">Developer/Owner/Sponsor Experience 
</t>
    </r>
    <r>
      <rPr>
        <sz val="12"/>
        <color rgb="FF000000"/>
        <rFont val="Calibri"/>
      </rPr>
      <t xml:space="preserve">Select the Developer/Owner/Sponsor's prior experience completing housing projects funded by HOME and/or NHTF.
</t>
    </r>
    <r>
      <rPr>
        <b/>
        <sz val="12"/>
        <color rgb="FF000000"/>
        <rFont val="Calibri"/>
      </rPr>
      <t xml:space="preserve">
</t>
    </r>
  </si>
  <si>
    <r>
      <rPr>
        <sz val="12"/>
        <color rgb="FF000000"/>
        <rFont val="Calibri"/>
      </rPr>
      <t xml:space="preserve">Owned and/or operated similar or larger federally funded project </t>
    </r>
    <r>
      <rPr>
        <b/>
        <sz val="12"/>
        <color rgb="FF000000"/>
        <rFont val="Calibri"/>
      </rPr>
      <t>within the past 5 years</t>
    </r>
    <r>
      <rPr>
        <sz val="12"/>
        <color rgb="FF000000"/>
        <rFont val="Calibri"/>
      </rPr>
      <t>.</t>
    </r>
  </si>
  <si>
    <t>HOME and/or NHTF Experience?</t>
  </si>
  <si>
    <r>
      <rPr>
        <sz val="12"/>
        <color rgb="FF000000"/>
        <rFont val="Calibri"/>
      </rPr>
      <t>Owned and/or operated  similar or larger scale project (&gt;80% current proposed total units) with federal funding</t>
    </r>
    <r>
      <rPr>
        <b/>
        <sz val="12"/>
        <color rgb="FF000000"/>
        <rFont val="Calibri"/>
      </rPr>
      <t xml:space="preserve"> more than (5) years ago </t>
    </r>
  </si>
  <si>
    <t>Owned and/or operated smaller-scale federally funded project (&lt;80%) of the current proposed units.</t>
  </si>
  <si>
    <t>Experience with Architect</t>
  </si>
  <si>
    <r>
      <rPr>
        <b/>
        <sz val="12"/>
        <color theme="1"/>
        <rFont val="Calibri"/>
        <family val="2"/>
      </rPr>
      <t>Development Team Experience - Collaboration with Key Professionals</t>
    </r>
    <r>
      <rPr>
        <sz val="12"/>
        <color theme="1"/>
        <rFont val="Calibri"/>
        <family val="2"/>
      </rPr>
      <t xml:space="preserve">
</t>
    </r>
    <r>
      <rPr>
        <b/>
        <sz val="12"/>
        <color theme="1"/>
        <rFont val="Calibri"/>
        <family val="2"/>
      </rPr>
      <t xml:space="preserve"> </t>
    </r>
    <r>
      <rPr>
        <sz val="12"/>
        <color theme="1"/>
        <rFont val="Calibri"/>
        <family val="2"/>
      </rPr>
      <t>Select  "Yes" or "No" for questions #1-4 to indicate the level of experience collaborating with respective key professionals on affordable housing projects with federal funds.</t>
    </r>
  </si>
  <si>
    <t xml:space="preserve">Select Yes, No, or N/A to Indicate Applicant Experience </t>
  </si>
  <si>
    <t>Experience with General Contractor</t>
  </si>
  <si>
    <t>#1 - Experience working with the proposed architect</t>
  </si>
  <si>
    <t xml:space="preserve">#2 - Experience with the proposed general contractor </t>
  </si>
  <si>
    <t>#3 Experience with consultants and other external resources</t>
  </si>
  <si>
    <t xml:space="preserve">#4 Applicant's staff includes project managers and financial analysists  with prior experience  </t>
  </si>
  <si>
    <t>Experience with Consultants/External Resources</t>
  </si>
  <si>
    <t>Current Staff (Project Managers, Financial Analysts)</t>
  </si>
  <si>
    <r>
      <t xml:space="preserve">Project-Based Rental Assistance (PBRA)
</t>
    </r>
    <r>
      <rPr>
        <sz val="12"/>
        <color theme="1"/>
        <rFont val="Calibri"/>
        <family val="2"/>
      </rPr>
      <t xml:space="preserve">Enter the total number of units for the proposed projects and the number of units with committed PBRA funds. 
The percentage and score will autocalculate based on the total units entered in question 
</t>
    </r>
    <r>
      <rPr>
        <b/>
        <sz val="12"/>
        <color theme="1"/>
        <rFont val="Calibri"/>
        <family val="2"/>
      </rPr>
      <t>Note:</t>
    </r>
    <r>
      <rPr>
        <sz val="12"/>
        <color theme="1"/>
        <rFont val="Calibri"/>
        <family val="2"/>
      </rPr>
      <t xml:space="preserve"> Documentation of committed funds must also be uploaded.</t>
    </r>
    <r>
      <rPr>
        <b/>
        <sz val="12"/>
        <color theme="1"/>
        <rFont val="Calibri"/>
        <family val="2"/>
      </rPr>
      <t xml:space="preserve">
</t>
    </r>
  </si>
  <si>
    <t>100% of the total units will have PBRA</t>
  </si>
  <si>
    <t>Total units</t>
  </si>
  <si>
    <t>51.1%-99% of the total units will have PBRA</t>
  </si>
  <si>
    <t>20.1-51% of the total units will have PBRA</t>
  </si>
  <si>
    <t>PBRA Units</t>
  </si>
  <si>
    <t>Percentage of PBRA Assisted Units</t>
  </si>
  <si>
    <t>10.%1-20% of the total units will have PBRA</t>
  </si>
  <si>
    <t>5%-10% of the total units will have PBRA</t>
  </si>
  <si>
    <t>Fewer than 5% of the total units, but no fewer than four units will have PBRA</t>
  </si>
  <si>
    <t>Total Points for Category 2: Capacity and Feasibility</t>
  </si>
  <si>
    <t>3. Increasing Housing Choice - Up to 35 Points</t>
  </si>
  <si>
    <r>
      <t xml:space="preserve">Access to More Affordable Housing
</t>
    </r>
    <r>
      <rPr>
        <sz val="12"/>
        <color theme="1"/>
        <rFont val="Calibri"/>
        <family val="2"/>
      </rPr>
      <t>Select the appropriate tier tract or city(ies) with a low share of affordable rental housing or a high share of cost-burdened renters</t>
    </r>
  </si>
  <si>
    <t>Tier 1 Tract or City(ies)</t>
  </si>
  <si>
    <t xml:space="preserve"> Tier Tract or City(ies)</t>
  </si>
  <si>
    <t>Tier 2 Tract or City(ies)</t>
  </si>
  <si>
    <t>Tier 3 Tract or City(ies)</t>
  </si>
  <si>
    <r>
      <t xml:space="preserve">Workforce Housing Communities 
</t>
    </r>
    <r>
      <rPr>
        <sz val="12"/>
        <color theme="1"/>
        <rFont val="Calibri"/>
        <family val="2"/>
      </rPr>
      <t>Select the applicable workforce housing communities option, where projects must be:
In a top job center or net five year job growth community, 
In an individual employer growth community (min 100+ net jobs),
or, 
In a long Commute Community
Metropolitan projects must be within 5 miles; Greater Minnesota projects within 10 miles of a qualifying city or township.
If claiming points for adding 100 net jobs in past 5 years, applicant must submit documentation signed by an authorized representative of the company.</t>
    </r>
  </si>
  <si>
    <t>Proposed housing is in a Top Job Center or Net Five Year Job Growth Community</t>
  </si>
  <si>
    <t>Job Growth, Employer Growth, Commuting long distances</t>
  </si>
  <si>
    <t>Housing in employer growth area with 100+ new jobs in 5 years</t>
  </si>
  <si>
    <t>Proposed housing is in a Long Commute Community</t>
  </si>
  <si>
    <r>
      <rPr>
        <b/>
        <sz val="12"/>
        <color theme="1"/>
        <rFont val="Calibri"/>
        <family val="2"/>
      </rPr>
      <t xml:space="preserve">Transit and Walkability
</t>
    </r>
    <r>
      <rPr>
        <sz val="12"/>
        <color theme="1"/>
        <rFont val="Calibri"/>
        <family val="2"/>
      </rPr>
      <t>Select the applicable available transit option and walk score.
To be eligible, projects must be located in communities with access to transit (such as fixed route, demand response, or route deviation service and/or walkable areas with nearby amenities) as outlined in the Transit and Walkability Methodology in the Methodology Guide. 
Walkability is determined using Walk Score, and applicants may request score revisions by contacting Walk Score directly. If an address is not found, the nearest intersection within one-quarter mile should be used. For projects with planned transit stops or demand response service not included in the methodology, applicants must provide documentation from the transit provider confirming service availability.</t>
    </r>
  </si>
  <si>
    <t>Metropolitan Area</t>
  </si>
  <si>
    <t>Transit</t>
  </si>
  <si>
    <t xml:space="preserve">Transit </t>
  </si>
  <si>
    <t>Within 1/2 mile of planned or existing LRT, BRT, commuter rail, or Hi-Frequency transit stop</t>
  </si>
  <si>
    <t>Available Transit Options:</t>
  </si>
  <si>
    <t>Within 1/4 mile of high-frequency transit or 1/2 mile of express bus or park-and-ride stop</t>
  </si>
  <si>
    <t>Proposed housing is served by demand-response transit with weekday service and prior-day notice</t>
  </si>
  <si>
    <t>Walkability (Minneapolis and Saint Paul)</t>
  </si>
  <si>
    <t>Located in an area with a Walk Score of 60 or more</t>
  </si>
  <si>
    <t>Located in an area with a Walk Score between 60-79</t>
  </si>
  <si>
    <t>Walkability 
(Metropolitn  Area - Other Metro and Suburban Communities)</t>
  </si>
  <si>
    <t xml:space="preserve">Walk Score: </t>
  </si>
  <si>
    <t>Located in an area with a Walk Score of 50-59</t>
  </si>
  <si>
    <t>Greater Minnesota Urbanized Area  (Pop &gt;50,000)</t>
  </si>
  <si>
    <t>Walkability</t>
  </si>
  <si>
    <t>Within ¼ mile of a planned or existing fixed-route transit stop with weekday service every 60 minutes for 10 hours (M-F)</t>
  </si>
  <si>
    <t>Between ¼ and ½ mile of a transit stop with weekday service every 60 minutes for 10 hours (M-F)</t>
  </si>
  <si>
    <t>Within ½ mile of an express bus stop or park-and-ride lot</t>
  </si>
  <si>
    <t xml:space="preserve">Walkability </t>
  </si>
  <si>
    <t>Located in an area with a Walk Score of 70 or more</t>
  </si>
  <si>
    <t xml:space="preserve"> Located in an area with a Walk Score between 50 and 69</t>
  </si>
  <si>
    <t>Greater Minnesota Rural and Small Urban Areas  (Pop &lt;50,000)</t>
  </si>
  <si>
    <t>Within ½ mile of a transit stop or commuter rail station, or served by demand-response transit with weekday same-day service</t>
  </si>
  <si>
    <t>Served by demand-response transit with weekday service and prior-day or longer notice</t>
  </si>
  <si>
    <t>Located in an area with a Walk Score of 50 or more</t>
  </si>
  <si>
    <t>Located in an area with a Walk Score between 30 and 49</t>
  </si>
  <si>
    <r>
      <rPr>
        <b/>
        <sz val="11"/>
        <color theme="1"/>
        <rFont val="Calibri"/>
        <family val="2"/>
      </rPr>
      <t>Rural/Tribal</t>
    </r>
    <r>
      <rPr>
        <sz val="11"/>
        <color theme="1"/>
        <rFont val="Calibri"/>
        <family val="2"/>
      </rPr>
      <t xml:space="preserve">
Select the applicable tier for the Rural/Tribal Designation
Projects must be located in Rural/Tribal Designated Areas outside the Metropolitan Area and urbanized areas in Greater Minnesota (population over 50,000). Tribal Reservations, Dakota Communities, and Tribal trust lands are included in Tier 1. Minnesota Housing will verify eligibility based on the Rural/Tribal Methodology in the Methodology Guide.</t>
    </r>
  </si>
  <si>
    <t>Tier 1: Located in a Rural/Tribal Designated Area outside the Metropolitan Area in a community with a population of 2,000 or fewer; includes Tribal Reservations, Dakota Communities, and Tribal trust lands.</t>
  </si>
  <si>
    <t>Tier 2: Located in a Rural/Tribal Designated Area outside the Metropolitan Area in a community with 2,001–5,000 population.</t>
  </si>
  <si>
    <t>Tier: Rural/Tribal designated area</t>
  </si>
  <si>
    <t>Tier 3: Located in a Rural/Tribal Designated Area outside the Metropolitan Area in a community with 5,001–10,000 population.</t>
  </si>
  <si>
    <t>Tier 4: Located in a Rural/Tribal Designated Area outside the Metropolitan Area in a community with population over 10,000.</t>
  </si>
  <si>
    <r>
      <t xml:space="preserve"> Black-, Indigenous-, People of Color-owned Business Enterprises or Women-owned Business Enterprises
</t>
    </r>
    <r>
      <rPr>
        <sz val="11"/>
        <color theme="1"/>
        <rFont val="Calibri"/>
        <family val="2"/>
      </rPr>
      <t>Select the applicable option for projects which include entities that are at least 51% owned or led by individuals who are BIPOC or women.
Applicants must provide supporting documentation such as a signed certification statement, Minnesota Housing qualification forms, or other proof of ownership and control.</t>
    </r>
  </si>
  <si>
    <t>Two or more of the following entities are certified BIPOCBE/WBE: project sponsor, nonprofit or government executive director, general contractor, architect, or management agent.</t>
  </si>
  <si>
    <t>BIPOC/Women Owned or Led Enterprises</t>
  </si>
  <si>
    <t>One of the following is certified BIPOCBE/WBE: project sponsor, nonprofit or government executive director, general contractor, architect, or management agent.</t>
  </si>
  <si>
    <t>Total Points for Category 3: Increasing Housing Choice</t>
  </si>
  <si>
    <t>4. Building &amp; Construction Characteristics - up to 17 Points</t>
  </si>
  <si>
    <r>
      <t xml:space="preserve">Universal Design
</t>
    </r>
    <r>
      <rPr>
        <sz val="12"/>
        <color theme="1"/>
        <rFont val="Calibri"/>
        <family val="2"/>
      </rPr>
      <t>Select the applicable universal design type 
Worksheet and supporting preliminary architectural requirements checklist item documentation must be submitted to verify compliance.</t>
    </r>
  </si>
  <si>
    <t>An elevator building with 100% of the total units meeting the definition of a Universal Design Unit</t>
  </si>
  <si>
    <t>Universal Design Type</t>
  </si>
  <si>
    <t>A non-elevator building with at least 10% of the total units meeting the definition of a Universal Design Unit</t>
  </si>
  <si>
    <r>
      <t xml:space="preserve">Enhanced Sustainability
</t>
    </r>
    <r>
      <rPr>
        <sz val="12"/>
        <color theme="1"/>
        <rFont val="Calibri"/>
        <family val="2"/>
      </rPr>
      <t>Select the "Yes" or "No" to indicate if the Enhanced Sustainability tier(s) is applicable.
Submit the Multifamily Intended Methods Worksheet with the “How Will Criteria Be Implemented” column completed, showing selected Optional Criteria points and any Tier 3 or Tier 4 pathways with clear implementation details.</t>
    </r>
  </si>
  <si>
    <r>
      <t>Tier 4:</t>
    </r>
    <r>
      <rPr>
        <sz val="11"/>
        <color theme="1"/>
        <rFont val="Segoe UI"/>
        <family val="2"/>
      </rPr>
      <t xml:space="preserve"> Project certified under alternative building performance pathways, such as Passive House (PHI or PHIUS), EnerPHit or PHIUS CORE/Zero REVIVE for rehab, or 2020 EGCC Zero Energy programs including PHIUS + Source Zero, PHI Plus, PHI Premium, Zero Energy/Carbon Petal, or Living Building Challenge.</t>
    </r>
  </si>
  <si>
    <t>Is the following Tier Applicable? (Y/N)</t>
  </si>
  <si>
    <r>
      <t>Tier 3:</t>
    </r>
    <r>
      <rPr>
        <sz val="11"/>
        <color theme="1"/>
        <rFont val="Segoe UI"/>
        <family val="2"/>
      </rPr>
      <t xml:space="preserve"> Project meets one of these: Minnesota B3 SB2030 Energy Standard, DOE Zero Energy Ready Home certification, or EGCC Criterion 5.1b Performance Pathway with ERI thresholds (≤80 post-1980, ≤100 pre-1980, or ≥15% ERI reduction post-rehab).</t>
    </r>
  </si>
  <si>
    <t>Tier 1</t>
  </si>
  <si>
    <t>Tier 2</t>
  </si>
  <si>
    <t>Tier 3</t>
  </si>
  <si>
    <t>Tier 4</t>
  </si>
  <si>
    <r>
      <t>Tier 2:</t>
    </r>
    <r>
      <rPr>
        <sz val="11"/>
        <color theme="1"/>
        <rFont val="Segoe UI"/>
        <family val="2"/>
      </rPr>
      <t xml:space="preserve"> Project includes at least three times the minimum Optional Criteria points plus Mandatory Criteria.</t>
    </r>
  </si>
  <si>
    <r>
      <t>Tier 1:</t>
    </r>
    <r>
      <rPr>
        <sz val="11"/>
        <color theme="1"/>
        <rFont val="Segoe UI"/>
        <family val="2"/>
      </rPr>
      <t xml:space="preserve"> Project includes at least twice the minimum Optional Criteria points plus Mandatory Criteria.</t>
    </r>
  </si>
  <si>
    <r>
      <rPr>
        <b/>
        <sz val="12"/>
        <color rgb="FF000000"/>
        <rFont val="Calibri"/>
      </rPr>
      <t xml:space="preserve">Location Actions to Support Housing
</t>
    </r>
    <r>
      <rPr>
        <sz val="12"/>
        <color rgb="FF000000"/>
        <rFont val="Calibri"/>
      </rPr>
      <t xml:space="preserve">Select "yes" if any of the statements are true. 
</t>
    </r>
    <r>
      <rPr>
        <b/>
        <sz val="12"/>
        <color rgb="FF000000"/>
        <rFont val="Calibri"/>
      </rPr>
      <t xml:space="preserve">
</t>
    </r>
    <r>
      <rPr>
        <sz val="12"/>
        <color rgb="FF000000"/>
        <rFont val="Calibri"/>
      </rPr>
      <t>Signed Certifications from the jurisdiction are required, certifying that one or more of the criteria are in place to reduce barriers to affordable housing development. 
Applicants must upload zoning and approval forms, if applicable.</t>
    </r>
  </si>
  <si>
    <t>Yes</t>
  </si>
  <si>
    <t xml:space="preserve">Local Actions to Support Housing? </t>
  </si>
  <si>
    <t>No</t>
  </si>
  <si>
    <t>Total points for 4. Building &amp; Construction Characteristics</t>
  </si>
  <si>
    <t>Eligible Points</t>
  </si>
  <si>
    <t>TOTAL POINTS FOR ALL CATEGORIES COMBINED</t>
  </si>
  <si>
    <t>Category:</t>
  </si>
  <si>
    <t>Column for Agency Awarded Score:</t>
  </si>
  <si>
    <t>Drop down selections:</t>
  </si>
  <si>
    <t>Section 1 Scoring Criteria:</t>
  </si>
  <si>
    <t>Score:</t>
  </si>
  <si>
    <t xml:space="preserve">1.A - Greatest Need Tenant Targeting Units Restricted for Occupancy for Qualifying Populations </t>
  </si>
  <si>
    <t xml:space="preserve">1.B HOME ARP Preference for Households Experiencing Homelessness  </t>
  </si>
  <si>
    <t>1.C Supportive Housing Model</t>
  </si>
  <si>
    <t>Committed</t>
  </si>
  <si>
    <t>Pending</t>
  </si>
  <si>
    <t>Planning</t>
  </si>
  <si>
    <t>N/A</t>
  </si>
  <si>
    <t>Section 2 Scoring Criteria:</t>
  </si>
  <si>
    <t>2.A Experience Managing and Operating Housing Porjects for Qualifyign Populations</t>
  </si>
  <si>
    <t xml:space="preserve">2.B.1 Developer Experience </t>
  </si>
  <si>
    <t>Owned and Operated similar or larger federally funded project within the past 5 years</t>
  </si>
  <si>
    <t>Owned and Operated similar or larger scale project with federal funding over 5 years ago</t>
  </si>
  <si>
    <t>Owned and operated smaller-scale federally funded project</t>
  </si>
  <si>
    <t>2.B.2 Collaboration with Key Professionals</t>
  </si>
  <si>
    <t>2.C PBRA Assisted Units</t>
  </si>
  <si>
    <t>Section 3 Scoring Criteria:</t>
  </si>
  <si>
    <t>3. A Access to More Affordable Housing</t>
  </si>
  <si>
    <t xml:space="preserve">3. B Workforce Housing Communities </t>
  </si>
  <si>
    <t>3. C Transit and Walkibility</t>
  </si>
  <si>
    <t>Metropolitan Area (Minneapolis and St. Paul): Within 1/2 mile of planned or existing LRT, BRT, commuter rail, or Hi-Frequency transit stop</t>
  </si>
  <si>
    <t>Metropolitan Area (Minneapolis and St. Paul): Within 1/4 mile of high-frequency transit or 1/2 mile of express bus or park-and-ride stop</t>
  </si>
  <si>
    <t>Metropolitan Area (Minneapolis and St. Paul): Proposed housing is served by demand-response transit with weekday service and prior-day notice</t>
  </si>
  <si>
    <t>Urbanized Area (Pop &gt;50,000) Within ¼ mile of a planned or existing fixed-route transit stop with weekday service every 60 minutes for 10 hours (M-F)</t>
  </si>
  <si>
    <t>Urbanized Area (Pop &gt;50,000) Between ¼ and ½ mile of a transit stop with weekday service every 60 minutes for 10 hours (M-F)</t>
  </si>
  <si>
    <t>Urbanized Area (Pop &gt;50,000) Within ½ mile of an express bus stop or park-and-ride lot</t>
  </si>
  <si>
    <t>Rural and Small Urban Areas (Pop &lt;50,000) Within ½ mile of a transit stop or commuter rail station, or served by demand-response transit with weekday same-day service</t>
  </si>
  <si>
    <t>Rural and Small Urban Areas (Pop &lt;50,000) Served by demand-response transit with weekday service and prior-day or longer notice</t>
  </si>
  <si>
    <t>Metropolitan Area (Minneapolis and St. Paul): Located in an area with a Walk Score of 80 or more</t>
  </si>
  <si>
    <t>Metropolitan Area (Minneapolis and St. Paul): Located in an area with a Walk Score between 60-79</t>
  </si>
  <si>
    <t>Metropolitan Area (Other Metro and Suburban Communities) Located in an area with a Walk Score of 60 or more</t>
  </si>
  <si>
    <t>Metropolitan Area (Other Metro and Suburban Communities) Located in an area with a Walk Score of 50-59</t>
  </si>
  <si>
    <t>Urbanized Area (Pop &gt;50,000) Located in an area with a Walk Score of 70 or more</t>
  </si>
  <si>
    <t>Urbanized Area (Pop &gt;50,000) Located in an area with a Walk Score between 50 and 69</t>
  </si>
  <si>
    <t>Rural and Small Urban Areas (Pop &lt;50,000) Located in an area with a Walk Score of 50 or more</t>
  </si>
  <si>
    <t>Rural and Small Urban Areas (Pop &lt;50,000) Located in an area with a Walk Score between 30 and 49</t>
  </si>
  <si>
    <t>3. D Rural/Tribal</t>
  </si>
  <si>
    <t>3. E  Black-, Indigenous-, People of Color-owned Business Enterprises or Women-owned Business Enterprises</t>
  </si>
  <si>
    <t>Section 4 Scoring Criteria:</t>
  </si>
  <si>
    <t xml:space="preserve">Universal Design </t>
  </si>
  <si>
    <t>Elevator Building with UDU</t>
  </si>
  <si>
    <t>Non-Elevator Building with UDU</t>
  </si>
  <si>
    <t>Enhanced Sustainability</t>
  </si>
  <si>
    <t>Agency Awarded Score - Enhanced Sustainability</t>
  </si>
  <si>
    <t xml:space="preserve">Location Actions to Support Housing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</si>
</sst>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b/>
      <sz val="18"/>
      <color theme="1"/>
      <name val="Calibri"/>
      <family val="2"/>
    </font>
    <font>
      <sz val="11"/>
      <color theme="1"/>
      <name val="Calibri"/>
      <family val="2"/>
    </font>
    <font>
      <b/>
      <sz val="16"/>
      <color theme="0"/>
      <name val="Calibri"/>
      <family val="2"/>
    </font>
    <font>
      <sz val="12"/>
      <color theme="1"/>
      <name val="Calibri"/>
      <family val="2"/>
    </font>
    <font>
      <b/>
      <sz val="12"/>
      <color theme="1"/>
      <name val="Calibri"/>
      <family val="2"/>
    </font>
    <font>
      <b/>
      <u/>
      <sz val="12"/>
      <color theme="1"/>
      <name val="Calibri"/>
      <family val="2"/>
    </font>
    <font>
      <b/>
      <sz val="12"/>
      <color rgb="FF000000"/>
      <name val="Calibri"/>
      <family val="2"/>
    </font>
    <font>
      <sz val="12"/>
      <color rgb="FF000000"/>
      <name val="Calibri"/>
      <family val="2"/>
    </font>
    <font>
      <u/>
      <sz val="12"/>
      <color theme="1"/>
      <name val="Calibri"/>
      <family val="2"/>
    </font>
    <font>
      <sz val="12"/>
      <color theme="1"/>
      <name val="Calibri"/>
    </font>
    <font>
      <b/>
      <u/>
      <sz val="12"/>
      <color theme="1"/>
      <name val="Calibri"/>
    </font>
    <font>
      <u/>
      <sz val="12"/>
      <color theme="1"/>
      <name val="Calibri"/>
    </font>
    <font>
      <b/>
      <sz val="11"/>
      <color theme="1"/>
      <name val="Calibri"/>
      <family val="2"/>
    </font>
    <font>
      <sz val="12"/>
      <name val="Calibri"/>
      <family val="2"/>
    </font>
    <font>
      <b/>
      <sz val="12"/>
      <name val="Calibri"/>
      <family val="2"/>
    </font>
    <font>
      <sz val="11"/>
      <color theme="1"/>
      <name val="Segoe UI"/>
      <family val="2"/>
    </font>
    <font>
      <b/>
      <sz val="11"/>
      <color theme="1"/>
      <name val="Segoe UI"/>
      <family val="2"/>
    </font>
    <font>
      <b/>
      <sz val="11"/>
      <color theme="1"/>
      <name val="Aptos Narrow"/>
      <family val="2"/>
      <scheme val="minor"/>
    </font>
    <font>
      <b/>
      <sz val="12"/>
      <color rgb="FF242424"/>
      <name val="Calibri"/>
      <family val="2"/>
    </font>
    <font>
      <sz val="12"/>
      <color rgb="FFFFFFFF"/>
      <name val="Calibri"/>
      <family val="2"/>
    </font>
    <font>
      <b/>
      <sz val="12"/>
      <color rgb="FF000000"/>
      <name val="Calibri"/>
    </font>
    <font>
      <sz val="12"/>
      <color rgb="FF000000"/>
      <name val="Calibri"/>
    </font>
  </fonts>
  <fills count="19">
    <fill>
      <patternFill patternType="none"/>
    </fill>
    <fill>
      <patternFill patternType="gray125"/>
    </fill>
    <fill>
      <patternFill patternType="solid">
        <fgColor theme="3" tint="0.89999084444715716"/>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CBDAE7"/>
        <bgColor indexed="64"/>
      </patternFill>
    </fill>
    <fill>
      <patternFill patternType="solid">
        <fgColor theme="0"/>
        <bgColor indexed="64"/>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theme="2" tint="-9.9978637043366805E-2"/>
        <bgColor rgb="FF000000"/>
      </patternFill>
    </fill>
    <fill>
      <patternFill patternType="solid">
        <fgColor rgb="FFDDEBF7"/>
        <bgColor rgb="FF000000"/>
      </patternFill>
    </fill>
    <fill>
      <patternFill patternType="solid">
        <fgColor rgb="FFFFE699"/>
        <bgColor rgb="FF000000"/>
      </patternFill>
    </fill>
    <fill>
      <patternFill patternType="solid">
        <fgColor rgb="FFFEF1A0"/>
        <bgColor indexed="64"/>
      </patternFill>
    </fill>
    <fill>
      <patternFill patternType="solid">
        <fgColor rgb="FFFEF1A0"/>
        <bgColor rgb="FF000000"/>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rgb="FF000000"/>
      </left>
      <right/>
      <top style="medium">
        <color rgb="FF000000"/>
      </top>
      <bottom/>
      <diagonal/>
    </border>
    <border>
      <left/>
      <right/>
      <top style="medium">
        <color rgb="FF000000"/>
      </top>
      <bottom/>
      <diagonal/>
    </border>
    <border>
      <left style="thin">
        <color indexed="64"/>
      </left>
      <right style="thin">
        <color indexed="64"/>
      </right>
      <top style="medium">
        <color rgb="FF000000"/>
      </top>
      <bottom style="thin">
        <color indexed="64"/>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rgb="FF000000"/>
      </top>
      <bottom/>
      <diagonal/>
    </border>
    <border>
      <left style="thin">
        <color indexed="64"/>
      </left>
      <right/>
      <top/>
      <bottom style="medium">
        <color rgb="FF000000"/>
      </bottom>
      <diagonal/>
    </border>
    <border>
      <left/>
      <right style="thin">
        <color indexed="64"/>
      </right>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rgb="FF000000"/>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78">
    <xf numFmtId="0" fontId="0" fillId="0" borderId="0" xfId="0"/>
    <xf numFmtId="0" fontId="2" fillId="0" borderId="0" xfId="0" applyFont="1"/>
    <xf numFmtId="0" fontId="4" fillId="0" borderId="0" xfId="0" applyFont="1" applyAlignment="1">
      <alignment horizontal="center" vertical="center" wrapText="1"/>
    </xf>
    <xf numFmtId="0" fontId="4" fillId="0" borderId="0" xfId="0" applyFont="1"/>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3" xfId="0" applyFont="1" applyBorder="1" applyAlignment="1">
      <alignment vertical="center" wrapText="1"/>
    </xf>
    <xf numFmtId="0" fontId="4" fillId="0" borderId="0" xfId="0" applyFont="1" applyAlignment="1">
      <alignment wrapText="1"/>
    </xf>
    <xf numFmtId="0" fontId="4" fillId="0" borderId="1" xfId="0" applyFont="1" applyBorder="1" applyAlignment="1">
      <alignment wrapText="1"/>
    </xf>
    <xf numFmtId="0" fontId="4" fillId="0" borderId="9" xfId="0" applyFont="1" applyBorder="1" applyAlignment="1">
      <alignment wrapText="1"/>
    </xf>
    <xf numFmtId="0" fontId="4" fillId="0" borderId="17" xfId="0" applyFont="1" applyBorder="1"/>
    <xf numFmtId="0" fontId="4" fillId="0" borderId="13" xfId="0" applyFont="1" applyBorder="1" applyAlignment="1">
      <alignment vertical="center" wrapText="1"/>
    </xf>
    <xf numFmtId="0" fontId="4" fillId="0" borderId="0" xfId="0" applyFont="1" applyAlignment="1">
      <alignment vertical="center" wrapText="1"/>
    </xf>
    <xf numFmtId="0" fontId="4" fillId="0" borderId="18" xfId="0" applyFont="1" applyBorder="1"/>
    <xf numFmtId="0" fontId="4" fillId="0" borderId="19" xfId="0" applyFont="1" applyBorder="1"/>
    <xf numFmtId="0" fontId="6" fillId="2" borderId="34" xfId="0" applyFont="1" applyFill="1" applyBorder="1"/>
    <xf numFmtId="0" fontId="6" fillId="2" borderId="30" xfId="0" applyFont="1" applyFill="1" applyBorder="1"/>
    <xf numFmtId="0" fontId="6" fillId="2" borderId="13" xfId="0" applyFont="1" applyFill="1" applyBorder="1"/>
    <xf numFmtId="0" fontId="6" fillId="2" borderId="18" xfId="0" applyFont="1" applyFill="1" applyBorder="1"/>
    <xf numFmtId="0" fontId="6" fillId="7" borderId="1" xfId="0" applyFont="1" applyFill="1" applyBorder="1" applyAlignment="1">
      <alignment horizontal="center"/>
    </xf>
    <xf numFmtId="0" fontId="9" fillId="0" borderId="18" xfId="0" applyFont="1" applyBorder="1" applyAlignment="1">
      <alignment horizontal="center" vertical="center" wrapText="1"/>
    </xf>
    <xf numFmtId="0" fontId="4" fillId="0" borderId="18" xfId="0" applyFont="1" applyBorder="1" applyAlignment="1">
      <alignment horizontal="center"/>
    </xf>
    <xf numFmtId="0" fontId="6" fillId="7" borderId="1" xfId="0" applyFont="1" applyFill="1" applyBorder="1" applyAlignment="1">
      <alignment horizontal="center" wrapText="1"/>
    </xf>
    <xf numFmtId="0" fontId="4" fillId="0" borderId="14" xfId="0" applyFont="1" applyBorder="1" applyAlignment="1">
      <alignment vertical="center" wrapText="1"/>
    </xf>
    <xf numFmtId="0" fontId="9" fillId="0" borderId="17" xfId="0" applyFont="1" applyBorder="1" applyAlignment="1">
      <alignment horizontal="center" vertical="center" wrapText="1"/>
    </xf>
    <xf numFmtId="0" fontId="0" fillId="0" borderId="18" xfId="0" applyBorder="1" applyAlignment="1">
      <alignment vertical="center"/>
    </xf>
    <xf numFmtId="0" fontId="0" fillId="0" borderId="0" xfId="0" applyAlignment="1">
      <alignment vertical="center"/>
    </xf>
    <xf numFmtId="0" fontId="4" fillId="0" borderId="7" xfId="0" applyFont="1" applyBorder="1" applyAlignment="1">
      <alignment vertical="center" wrapText="1"/>
    </xf>
    <xf numFmtId="0" fontId="0" fillId="0" borderId="19" xfId="0" applyBorder="1" applyAlignment="1">
      <alignment vertical="center"/>
    </xf>
    <xf numFmtId="0" fontId="11" fillId="2" borderId="34" xfId="0" applyFont="1" applyFill="1" applyBorder="1"/>
    <xf numFmtId="0" fontId="11" fillId="2" borderId="30" xfId="0" applyFont="1" applyFill="1" applyBorder="1"/>
    <xf numFmtId="0" fontId="10" fillId="0" borderId="18" xfId="0" applyFont="1" applyBorder="1"/>
    <xf numFmtId="0" fontId="10" fillId="0" borderId="19" xfId="0" applyFont="1" applyBorder="1"/>
    <xf numFmtId="0" fontId="10" fillId="0" borderId="17" xfId="0" applyFont="1" applyBorder="1"/>
    <xf numFmtId="0" fontId="12" fillId="0" borderId="18" xfId="0" applyFont="1" applyBorder="1" applyAlignment="1">
      <alignment horizontal="center" vertical="center" wrapText="1"/>
    </xf>
    <xf numFmtId="0" fontId="10" fillId="0" borderId="18" xfId="0" applyFont="1" applyBorder="1" applyAlignment="1">
      <alignment horizontal="center" vertical="center"/>
    </xf>
    <xf numFmtId="0" fontId="10" fillId="0" borderId="18" xfId="0" applyFont="1" applyBorder="1" applyAlignment="1">
      <alignment horizontal="center"/>
    </xf>
    <xf numFmtId="0" fontId="4" fillId="0" borderId="56" xfId="0" applyFont="1" applyBorder="1" applyAlignment="1">
      <alignment wrapText="1"/>
    </xf>
    <xf numFmtId="0" fontId="10" fillId="0" borderId="0" xfId="0" applyFont="1"/>
    <xf numFmtId="0" fontId="16"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vertical="center" wrapText="1"/>
    </xf>
    <xf numFmtId="0" fontId="10" fillId="0" borderId="0" xfId="0" applyFont="1" applyAlignment="1">
      <alignment vertical="center"/>
    </xf>
    <xf numFmtId="0" fontId="16" fillId="0" borderId="0" xfId="0" applyFont="1" applyAlignment="1">
      <alignment vertical="center"/>
    </xf>
    <xf numFmtId="0" fontId="10" fillId="0" borderId="19" xfId="0" applyFont="1" applyBorder="1" applyAlignment="1">
      <alignment horizontal="center" vertical="center"/>
    </xf>
    <xf numFmtId="0" fontId="19" fillId="0" borderId="0" xfId="0" applyFont="1" applyAlignment="1">
      <alignment wrapText="1"/>
    </xf>
    <xf numFmtId="0" fontId="20" fillId="15" borderId="1" xfId="0" applyFont="1" applyFill="1" applyBorder="1"/>
    <xf numFmtId="0" fontId="8" fillId="0" borderId="0" xfId="0" applyFont="1"/>
    <xf numFmtId="0" fontId="8" fillId="12" borderId="1" xfId="0" applyFont="1" applyFill="1" applyBorder="1"/>
    <xf numFmtId="0" fontId="8" fillId="0" borderId="1" xfId="0" applyFont="1" applyBorder="1"/>
    <xf numFmtId="0" fontId="8" fillId="16" borderId="1" xfId="0" applyFont="1" applyFill="1" applyBorder="1"/>
    <xf numFmtId="0" fontId="0" fillId="0" borderId="18" xfId="0" applyBorder="1" applyAlignment="1">
      <alignment horizontal="center" vertical="center"/>
    </xf>
    <xf numFmtId="0" fontId="2" fillId="0" borderId="0" xfId="0" applyFont="1" applyAlignment="1">
      <alignment horizontal="center"/>
    </xf>
    <xf numFmtId="0" fontId="4" fillId="0" borderId="18" xfId="0" applyFont="1" applyBorder="1" applyAlignment="1">
      <alignment horizontal="center" vertical="center" wrapText="1"/>
    </xf>
    <xf numFmtId="0" fontId="9" fillId="0" borderId="0" xfId="0" applyFont="1" applyAlignment="1">
      <alignment horizontal="center" vertical="center" wrapText="1"/>
    </xf>
    <xf numFmtId="0" fontId="5" fillId="9" borderId="51" xfId="0" applyFont="1" applyFill="1" applyBorder="1" applyAlignment="1" applyProtection="1">
      <alignment horizontal="center" vertical="center"/>
      <protection locked="0"/>
    </xf>
    <xf numFmtId="0" fontId="4" fillId="9" borderId="51" xfId="0" applyFont="1" applyFill="1" applyBorder="1" applyAlignment="1" applyProtection="1">
      <alignment horizontal="center" vertical="center"/>
      <protection locked="0"/>
    </xf>
    <xf numFmtId="0" fontId="4" fillId="9" borderId="51" xfId="0" applyFont="1" applyFill="1" applyBorder="1" applyAlignment="1" applyProtection="1">
      <alignment horizontal="center" vertical="center" wrapText="1"/>
      <protection locked="0"/>
    </xf>
    <xf numFmtId="0" fontId="2" fillId="9" borderId="51" xfId="0" applyFont="1" applyFill="1" applyBorder="1" applyAlignment="1" applyProtection="1">
      <alignment horizontal="center" vertical="center" wrapText="1"/>
      <protection locked="0"/>
    </xf>
    <xf numFmtId="0" fontId="2" fillId="9" borderId="51" xfId="0" applyFont="1" applyFill="1" applyBorder="1" applyAlignment="1" applyProtection="1">
      <alignment horizontal="center" vertical="center"/>
      <protection locked="0"/>
    </xf>
    <xf numFmtId="0" fontId="2" fillId="0" borderId="0" xfId="0" applyFont="1" applyProtection="1"/>
    <xf numFmtId="0" fontId="4" fillId="0" borderId="0" xfId="0" applyFont="1" applyProtection="1"/>
    <xf numFmtId="0" fontId="4" fillId="0" borderId="0" xfId="0" applyFont="1" applyAlignment="1" applyProtection="1">
      <alignment wrapText="1"/>
    </xf>
    <xf numFmtId="0" fontId="5" fillId="4" borderId="15" xfId="0" applyFont="1" applyFill="1" applyBorder="1" applyAlignment="1" applyProtection="1">
      <alignment horizontal="center" vertical="center" wrapText="1"/>
    </xf>
    <xf numFmtId="0" fontId="5" fillId="4" borderId="15" xfId="0" applyFont="1" applyFill="1" applyBorder="1" applyAlignment="1" applyProtection="1">
      <alignment horizontal="center" vertical="center"/>
    </xf>
    <xf numFmtId="0" fontId="5" fillId="4" borderId="12" xfId="0" applyFont="1" applyFill="1" applyBorder="1" applyAlignment="1" applyProtection="1">
      <alignment horizontal="center" vertical="center"/>
    </xf>
    <xf numFmtId="0" fontId="5" fillId="0" borderId="10" xfId="0" applyFont="1" applyBorder="1" applyAlignment="1" applyProtection="1">
      <alignment vertical="top"/>
    </xf>
    <xf numFmtId="0" fontId="4" fillId="0" borderId="8" xfId="0" applyFont="1" applyBorder="1" applyAlignment="1" applyProtection="1">
      <alignment horizontal="center" vertical="center" wrapText="1"/>
    </xf>
    <xf numFmtId="0" fontId="4" fillId="0" borderId="9" xfId="0" applyFont="1" applyBorder="1" applyAlignment="1" applyProtection="1">
      <alignment horizontal="center" vertical="center"/>
    </xf>
    <xf numFmtId="0" fontId="5" fillId="0" borderId="0" xfId="0" applyFont="1" applyAlignment="1" applyProtection="1">
      <alignment horizontal="center" vertical="center"/>
    </xf>
    <xf numFmtId="10" fontId="5" fillId="8" borderId="72" xfId="0" applyNumberFormat="1" applyFont="1" applyFill="1" applyBorder="1" applyAlignment="1" applyProtection="1">
      <alignment horizontal="center" vertical="center"/>
    </xf>
    <xf numFmtId="0" fontId="5" fillId="0" borderId="4" xfId="0" applyFont="1" applyBorder="1" applyAlignment="1" applyProtection="1">
      <alignment vertical="top"/>
    </xf>
    <xf numFmtId="0" fontId="4" fillId="0" borderId="1" xfId="0" applyFont="1" applyBorder="1" applyAlignment="1" applyProtection="1">
      <alignment horizontal="center" vertical="center" wrapText="1"/>
    </xf>
    <xf numFmtId="0" fontId="4" fillId="0" borderId="1" xfId="0" applyFont="1" applyBorder="1" applyAlignment="1" applyProtection="1">
      <alignment horizontal="center" vertical="center"/>
    </xf>
    <xf numFmtId="0" fontId="5" fillId="0" borderId="0" xfId="0" applyFont="1" applyAlignment="1" applyProtection="1">
      <alignment vertical="top"/>
    </xf>
    <xf numFmtId="0" fontId="4" fillId="0" borderId="0" xfId="0" applyFont="1" applyAlignment="1" applyProtection="1">
      <alignment horizontal="center" vertical="center"/>
    </xf>
    <xf numFmtId="0" fontId="4" fillId="0" borderId="5" xfId="0" applyFont="1" applyBorder="1" applyAlignment="1" applyProtection="1">
      <alignment horizontal="center" vertical="center"/>
    </xf>
    <xf numFmtId="0" fontId="5" fillId="0" borderId="25" xfId="0" applyFont="1" applyBorder="1" applyAlignment="1" applyProtection="1">
      <alignment horizontal="center" vertical="top" wrapText="1"/>
    </xf>
    <xf numFmtId="0" fontId="5" fillId="0" borderId="50" xfId="0" applyFont="1" applyBorder="1" applyAlignment="1" applyProtection="1">
      <alignment horizontal="center" vertical="top" wrapText="1"/>
    </xf>
    <xf numFmtId="0" fontId="2" fillId="0" borderId="32" xfId="0" applyFont="1" applyBorder="1" applyProtection="1"/>
    <xf numFmtId="0" fontId="5" fillId="0" borderId="32" xfId="0" applyFont="1" applyBorder="1" applyAlignment="1" applyProtection="1">
      <alignment horizontal="right" vertical="top"/>
    </xf>
    <xf numFmtId="0" fontId="5" fillId="10" borderId="32" xfId="0" applyFont="1" applyFill="1" applyBorder="1" applyAlignment="1" applyProtection="1">
      <alignment horizontal="center" vertical="center"/>
    </xf>
    <xf numFmtId="0" fontId="5" fillId="0" borderId="32" xfId="0" applyFont="1" applyBorder="1" applyAlignment="1" applyProtection="1">
      <alignment vertical="top"/>
    </xf>
    <xf numFmtId="0" fontId="4" fillId="0" borderId="32" xfId="0" applyFont="1" applyBorder="1" applyAlignment="1" applyProtection="1">
      <alignment horizontal="center" vertical="center"/>
    </xf>
    <xf numFmtId="0" fontId="4" fillId="0" borderId="6" xfId="0" applyFont="1" applyBorder="1" applyAlignment="1" applyProtection="1">
      <alignment horizontal="center" vertical="center"/>
    </xf>
    <xf numFmtId="0" fontId="2" fillId="0" borderId="2" xfId="0" applyFont="1" applyBorder="1" applyProtection="1"/>
    <xf numFmtId="0" fontId="4" fillId="0" borderId="0" xfId="0" applyFont="1" applyAlignment="1" applyProtection="1">
      <alignment vertical="top"/>
    </xf>
    <xf numFmtId="0" fontId="4" fillId="0" borderId="4" xfId="0" applyFont="1" applyBorder="1" applyAlignment="1" applyProtection="1">
      <alignment vertical="top"/>
    </xf>
    <xf numFmtId="0" fontId="4" fillId="0" borderId="22" xfId="0" applyFont="1" applyBorder="1" applyAlignment="1" applyProtection="1">
      <alignment horizontal="center" vertical="center" wrapText="1"/>
    </xf>
    <xf numFmtId="0" fontId="4" fillId="0" borderId="22" xfId="0" applyFont="1" applyBorder="1" applyAlignment="1" applyProtection="1">
      <alignment horizontal="center" vertical="center"/>
    </xf>
    <xf numFmtId="0" fontId="2" fillId="0" borderId="49" xfId="0" applyFont="1" applyBorder="1" applyProtection="1"/>
    <xf numFmtId="0" fontId="4" fillId="0" borderId="25" xfId="0" applyFont="1" applyBorder="1" applyAlignment="1" applyProtection="1">
      <alignment horizontal="center" vertical="center" wrapText="1"/>
    </xf>
    <xf numFmtId="0" fontId="2" fillId="0" borderId="50" xfId="0" applyFont="1" applyBorder="1" applyProtection="1"/>
    <xf numFmtId="0" fontId="4" fillId="0" borderId="26" xfId="0" applyFont="1" applyBorder="1" applyAlignment="1" applyProtection="1">
      <alignment horizontal="center" vertical="center" wrapText="1"/>
    </xf>
    <xf numFmtId="0" fontId="4" fillId="0" borderId="26" xfId="0" applyFont="1" applyBorder="1" applyAlignment="1" applyProtection="1">
      <alignment horizontal="center" vertical="center"/>
    </xf>
    <xf numFmtId="0" fontId="4" fillId="0" borderId="4" xfId="0" applyFont="1" applyBorder="1" applyProtection="1"/>
    <xf numFmtId="0" fontId="4" fillId="0" borderId="28" xfId="0" applyFont="1" applyBorder="1" applyAlignment="1" applyProtection="1">
      <alignment horizontal="center" vertical="center" wrapText="1"/>
    </xf>
    <xf numFmtId="0" fontId="4" fillId="0" borderId="28" xfId="0" applyFont="1" applyBorder="1" applyAlignment="1" applyProtection="1">
      <alignment horizontal="center" vertical="center"/>
    </xf>
    <xf numFmtId="0" fontId="2" fillId="0" borderId="0" xfId="0" applyFont="1" applyAlignment="1" applyProtection="1">
      <alignment wrapText="1"/>
    </xf>
    <xf numFmtId="0" fontId="2" fillId="0" borderId="4" xfId="0" applyFont="1" applyBorder="1" applyProtection="1"/>
    <xf numFmtId="0" fontId="4" fillId="0" borderId="25" xfId="0" applyFont="1" applyBorder="1" applyAlignment="1" applyProtection="1">
      <alignment horizontal="center" vertical="top" wrapText="1"/>
    </xf>
    <xf numFmtId="0" fontId="2" fillId="0" borderId="25" xfId="0" applyFont="1" applyBorder="1" applyAlignment="1" applyProtection="1">
      <alignment wrapText="1"/>
    </xf>
    <xf numFmtId="0" fontId="2" fillId="17" borderId="29" xfId="0" applyFont="1" applyFill="1" applyBorder="1" applyAlignment="1" applyProtection="1">
      <alignment horizontal="center" vertical="center"/>
    </xf>
    <xf numFmtId="0" fontId="2" fillId="6" borderId="16" xfId="0" applyFont="1" applyFill="1" applyBorder="1" applyAlignment="1" applyProtection="1">
      <alignment horizontal="center" vertical="center"/>
    </xf>
    <xf numFmtId="0" fontId="5" fillId="4" borderId="11" xfId="0" applyFont="1" applyFill="1" applyBorder="1" applyAlignment="1" applyProtection="1">
      <alignment horizontal="center" vertical="center" wrapText="1"/>
    </xf>
    <xf numFmtId="0" fontId="5" fillId="4" borderId="11" xfId="0" applyFont="1" applyFill="1" applyBorder="1" applyAlignment="1" applyProtection="1">
      <alignment horizontal="center" vertical="center"/>
    </xf>
    <xf numFmtId="0" fontId="4" fillId="0" borderId="52" xfId="0" applyFont="1" applyBorder="1" applyProtection="1"/>
    <xf numFmtId="0" fontId="4" fillId="0" borderId="8" xfId="0" applyFont="1" applyBorder="1" applyProtection="1"/>
    <xf numFmtId="0" fontId="2" fillId="0" borderId="8" xfId="0" applyFont="1" applyBorder="1" applyProtection="1"/>
    <xf numFmtId="0" fontId="4" fillId="0" borderId="9" xfId="0" applyFont="1" applyBorder="1" applyAlignment="1" applyProtection="1">
      <alignment wrapText="1"/>
    </xf>
    <xf numFmtId="0" fontId="4" fillId="0" borderId="9" xfId="0" applyFont="1" applyBorder="1" applyAlignment="1" applyProtection="1">
      <alignment horizontal="center"/>
    </xf>
    <xf numFmtId="0" fontId="4" fillId="0" borderId="2" xfId="0" applyFont="1" applyBorder="1" applyProtection="1"/>
    <xf numFmtId="0" fontId="4" fillId="0" borderId="1" xfId="0" applyFont="1" applyBorder="1" applyAlignment="1" applyProtection="1">
      <alignment wrapText="1"/>
    </xf>
    <xf numFmtId="0" fontId="4" fillId="0" borderId="1" xfId="0" applyFont="1" applyBorder="1" applyAlignment="1" applyProtection="1">
      <alignment horizontal="center"/>
    </xf>
    <xf numFmtId="0" fontId="4" fillId="0" borderId="53" xfId="0" applyFont="1" applyBorder="1" applyProtection="1"/>
    <xf numFmtId="0" fontId="4" fillId="0" borderId="32" xfId="0" applyFont="1" applyBorder="1" applyProtection="1"/>
    <xf numFmtId="0" fontId="4" fillId="0" borderId="56" xfId="0" applyFont="1" applyBorder="1" applyAlignment="1" applyProtection="1">
      <alignment wrapText="1"/>
    </xf>
    <xf numFmtId="0" fontId="4" fillId="0" borderId="56" xfId="0" applyFont="1" applyBorder="1" applyAlignment="1" applyProtection="1">
      <alignment horizontal="center"/>
    </xf>
    <xf numFmtId="0" fontId="2" fillId="0" borderId="52" xfId="0" applyFont="1" applyBorder="1" applyProtection="1"/>
    <xf numFmtId="0" fontId="2" fillId="0" borderId="10" xfId="0" applyFont="1" applyBorder="1" applyProtection="1"/>
    <xf numFmtId="0" fontId="22" fillId="0" borderId="28" xfId="0" applyFont="1" applyBorder="1" applyAlignment="1" applyProtection="1">
      <alignment horizontal="center" vertical="center" wrapText="1"/>
    </xf>
    <xf numFmtId="0" fontId="2" fillId="0" borderId="28" xfId="0" applyFont="1" applyBorder="1" applyAlignment="1" applyProtection="1">
      <alignment horizontal="center"/>
    </xf>
    <xf numFmtId="0" fontId="22" fillId="0" borderId="1" xfId="0" applyFont="1" applyBorder="1" applyAlignment="1" applyProtection="1">
      <alignment horizontal="center" vertical="center" wrapText="1"/>
    </xf>
    <xf numFmtId="0" fontId="2" fillId="0" borderId="1" xfId="0" applyFont="1" applyBorder="1" applyAlignment="1" applyProtection="1">
      <alignment horizontal="center"/>
    </xf>
    <xf numFmtId="0" fontId="2" fillId="0" borderId="0" xfId="0" applyFont="1" applyAlignment="1" applyProtection="1">
      <alignment horizontal="center" vertical="top"/>
    </xf>
    <xf numFmtId="0" fontId="4" fillId="0" borderId="5" xfId="0" applyFont="1" applyBorder="1" applyAlignment="1" applyProtection="1">
      <alignment horizontal="center" vertical="center" wrapText="1"/>
    </xf>
    <xf numFmtId="0" fontId="2" fillId="0" borderId="5" xfId="0" applyFont="1" applyBorder="1" applyAlignment="1" applyProtection="1">
      <alignment horizontal="center"/>
    </xf>
    <xf numFmtId="0" fontId="4" fillId="0" borderId="7" xfId="0" applyFont="1" applyBorder="1" applyAlignment="1" applyProtection="1">
      <alignment vertical="center" wrapText="1"/>
    </xf>
    <xf numFmtId="0" fontId="4" fillId="0" borderId="8" xfId="0" applyFont="1" applyBorder="1" applyAlignment="1" applyProtection="1">
      <alignment vertical="center" wrapText="1"/>
    </xf>
    <xf numFmtId="0" fontId="4" fillId="0" borderId="9" xfId="0" applyFont="1" applyBorder="1" applyAlignment="1" applyProtection="1">
      <alignment horizontal="center" vertical="center" wrapText="1"/>
    </xf>
    <xf numFmtId="0" fontId="2" fillId="0" borderId="9" xfId="0" applyFont="1" applyBorder="1" applyAlignment="1" applyProtection="1">
      <alignment horizontal="center" vertical="center"/>
    </xf>
    <xf numFmtId="0" fontId="2" fillId="0" borderId="1" xfId="0" applyFont="1" applyBorder="1" applyAlignment="1" applyProtection="1">
      <alignment horizontal="center" vertical="center"/>
    </xf>
    <xf numFmtId="0" fontId="13" fillId="0" borderId="51" xfId="0" applyFont="1" applyBorder="1" applyAlignment="1" applyProtection="1">
      <alignment horizontal="center" vertical="center" wrapText="1"/>
    </xf>
    <xf numFmtId="0" fontId="4" fillId="0" borderId="14" xfId="0" applyFont="1" applyBorder="1" applyAlignment="1" applyProtection="1">
      <alignment vertical="top" wrapText="1"/>
    </xf>
    <xf numFmtId="0" fontId="4" fillId="0" borderId="32" xfId="0" applyFont="1" applyBorder="1" applyAlignment="1" applyProtection="1">
      <alignment vertical="top" wrapText="1"/>
    </xf>
    <xf numFmtId="0" fontId="4" fillId="0" borderId="56" xfId="0" applyFont="1" applyBorder="1" applyAlignment="1" applyProtection="1">
      <alignment horizontal="center" vertical="center" wrapText="1"/>
    </xf>
    <xf numFmtId="0" fontId="2" fillId="0" borderId="56" xfId="0" applyFont="1" applyBorder="1" applyAlignment="1" applyProtection="1">
      <alignment horizontal="center" vertical="center"/>
    </xf>
    <xf numFmtId="0" fontId="2" fillId="0" borderId="2" xfId="0" applyFont="1" applyBorder="1" applyAlignment="1" applyProtection="1">
      <alignment horizontal="center" vertical="center" wrapText="1"/>
    </xf>
    <xf numFmtId="0" fontId="2" fillId="0" borderId="0" xfId="0" applyFont="1" applyAlignment="1" applyProtection="1">
      <alignment horizontal="center" vertical="center" wrapText="1"/>
    </xf>
    <xf numFmtId="0" fontId="2" fillId="0" borderId="6" xfId="0" applyFont="1" applyBorder="1" applyAlignment="1" applyProtection="1">
      <alignment horizontal="center" vertical="center"/>
    </xf>
    <xf numFmtId="0" fontId="2" fillId="0" borderId="0" xfId="0" applyFont="1" applyAlignment="1" applyProtection="1">
      <alignment horizontal="center" vertical="center"/>
    </xf>
    <xf numFmtId="10" fontId="2" fillId="8" borderId="1" xfId="0" applyNumberFormat="1" applyFont="1" applyFill="1" applyBorder="1" applyAlignment="1" applyProtection="1">
      <alignment horizontal="center" vertical="center"/>
    </xf>
    <xf numFmtId="0" fontId="2" fillId="10" borderId="0" xfId="0" applyFont="1" applyFill="1" applyProtection="1"/>
    <xf numFmtId="0" fontId="2" fillId="0" borderId="25" xfId="0" applyFont="1" applyBorder="1" applyAlignment="1" applyProtection="1">
      <alignment horizontal="center" vertical="center"/>
    </xf>
    <xf numFmtId="0" fontId="2" fillId="0" borderId="25" xfId="0" applyFont="1" applyBorder="1" applyProtection="1"/>
    <xf numFmtId="0" fontId="5" fillId="0" borderId="0" xfId="0" applyFont="1" applyAlignment="1" applyProtection="1">
      <alignment vertical="top" wrapText="1"/>
    </xf>
    <xf numFmtId="0" fontId="5" fillId="4" borderId="16" xfId="0" applyFont="1" applyFill="1" applyBorder="1" applyAlignment="1" applyProtection="1">
      <alignment horizontal="center" vertical="center"/>
    </xf>
    <xf numFmtId="0" fontId="4" fillId="0" borderId="0" xfId="0" applyFont="1" applyAlignment="1" applyProtection="1">
      <alignment horizontal="center" vertical="center" wrapText="1"/>
    </xf>
    <xf numFmtId="0" fontId="4" fillId="0" borderId="38" xfId="0" applyFont="1" applyBorder="1" applyAlignment="1" applyProtection="1">
      <alignment horizontal="center" vertical="center" wrapText="1"/>
    </xf>
    <xf numFmtId="0" fontId="2" fillId="0" borderId="31" xfId="0" applyFont="1" applyBorder="1" applyAlignment="1" applyProtection="1">
      <alignment horizontal="center" vertical="center"/>
    </xf>
    <xf numFmtId="0" fontId="4" fillId="10" borderId="0" xfId="0" applyFont="1" applyFill="1" applyAlignment="1" applyProtection="1">
      <alignment horizontal="center" vertical="center" wrapText="1"/>
    </xf>
    <xf numFmtId="0" fontId="4" fillId="0" borderId="31" xfId="0" applyFont="1" applyBorder="1" applyAlignment="1" applyProtection="1">
      <alignment horizontal="center" vertical="center"/>
    </xf>
    <xf numFmtId="0" fontId="4" fillId="0" borderId="38" xfId="0" applyFont="1" applyBorder="1" applyAlignment="1" applyProtection="1">
      <alignment vertical="center" wrapText="1"/>
    </xf>
    <xf numFmtId="0" fontId="4" fillId="0" borderId="31" xfId="0" applyFont="1" applyBorder="1" applyAlignment="1" applyProtection="1">
      <alignment horizontal="center"/>
    </xf>
    <xf numFmtId="0" fontId="4" fillId="0" borderId="38" xfId="0" applyFont="1" applyBorder="1" applyAlignment="1" applyProtection="1">
      <alignment wrapText="1"/>
    </xf>
    <xf numFmtId="0" fontId="5" fillId="0" borderId="2" xfId="0" applyFont="1" applyBorder="1" applyAlignment="1" applyProtection="1">
      <alignment horizontal="center" vertical="center"/>
    </xf>
    <xf numFmtId="0" fontId="4" fillId="0" borderId="41" xfId="0" applyFont="1" applyBorder="1" applyAlignment="1" applyProtection="1">
      <alignment wrapText="1"/>
    </xf>
    <xf numFmtId="0" fontId="4" fillId="0" borderId="33" xfId="0" applyFont="1" applyBorder="1" applyAlignment="1" applyProtection="1">
      <alignment horizontal="center"/>
    </xf>
    <xf numFmtId="0" fontId="4" fillId="0" borderId="31" xfId="0" applyFont="1" applyBorder="1" applyAlignment="1" applyProtection="1">
      <alignment horizontal="center" vertical="center" wrapText="1"/>
    </xf>
    <xf numFmtId="0" fontId="4" fillId="0" borderId="33" xfId="0" applyFont="1" applyBorder="1" applyAlignment="1" applyProtection="1">
      <alignment horizontal="center" vertical="center" wrapText="1"/>
    </xf>
    <xf numFmtId="0" fontId="2" fillId="10" borderId="0" xfId="0" applyFont="1" applyFill="1" applyAlignment="1" applyProtection="1">
      <alignment horizontal="center" vertical="center" wrapText="1"/>
    </xf>
    <xf numFmtId="0" fontId="2" fillId="0" borderId="0" xfId="0" applyFont="1" applyAlignment="1" applyProtection="1">
      <alignment horizontal="center"/>
    </xf>
    <xf numFmtId="0" fontId="2" fillId="10" borderId="0" xfId="0" applyFont="1" applyFill="1" applyAlignment="1" applyProtection="1">
      <alignment vertical="center" wrapText="1"/>
    </xf>
    <xf numFmtId="0" fontId="2" fillId="10" borderId="4" xfId="0" applyFont="1" applyFill="1" applyBorder="1" applyAlignment="1" applyProtection="1">
      <alignment vertical="center" wrapText="1"/>
    </xf>
    <xf numFmtId="0" fontId="2" fillId="0" borderId="53" xfId="0" applyFont="1" applyBorder="1" applyProtection="1"/>
    <xf numFmtId="0" fontId="2" fillId="0" borderId="32" xfId="0" applyFont="1" applyBorder="1" applyAlignment="1" applyProtection="1">
      <alignment horizontal="center"/>
    </xf>
    <xf numFmtId="0" fontId="2" fillId="17" borderId="28" xfId="0" applyFont="1" applyFill="1" applyBorder="1" applyAlignment="1" applyProtection="1">
      <alignment horizontal="center" vertical="center"/>
    </xf>
    <xf numFmtId="0" fontId="2" fillId="6" borderId="28" xfId="0" applyFont="1" applyFill="1" applyBorder="1" applyAlignment="1" applyProtection="1">
      <alignment horizontal="center" vertical="center"/>
    </xf>
    <xf numFmtId="0" fontId="17" fillId="0" borderId="9" xfId="0" applyFont="1" applyBorder="1" applyAlignment="1" applyProtection="1">
      <alignment vertical="center" wrapText="1"/>
    </xf>
    <xf numFmtId="0" fontId="5" fillId="0" borderId="2" xfId="0" applyFont="1" applyBorder="1" applyAlignment="1" applyProtection="1">
      <alignment horizontal="center" vertical="center" wrapText="1"/>
    </xf>
    <xf numFmtId="0" fontId="17" fillId="0" borderId="1" xfId="0" applyFont="1" applyBorder="1" applyAlignment="1" applyProtection="1">
      <alignment vertical="center" wrapText="1"/>
    </xf>
    <xf numFmtId="0" fontId="2" fillId="0" borderId="51" xfId="0" applyFont="1" applyBorder="1" applyAlignment="1" applyProtection="1">
      <alignment horizontal="center" vertical="center" wrapText="1"/>
    </xf>
    <xf numFmtId="0" fontId="17" fillId="0" borderId="5" xfId="0" applyFont="1" applyBorder="1" applyAlignment="1" applyProtection="1">
      <alignment vertical="center" wrapText="1"/>
    </xf>
    <xf numFmtId="0" fontId="13" fillId="0" borderId="0" xfId="0" applyFont="1" applyAlignment="1" applyProtection="1">
      <alignment horizontal="center" vertical="center" wrapText="1"/>
    </xf>
    <xf numFmtId="0" fontId="5" fillId="0" borderId="53" xfId="0" applyFont="1" applyBorder="1" applyProtection="1"/>
    <xf numFmtId="0" fontId="5" fillId="0" borderId="32" xfId="0" applyFont="1" applyBorder="1" applyProtection="1"/>
    <xf numFmtId="0" fontId="2" fillId="0" borderId="73" xfId="0" applyFont="1" applyBorder="1" applyProtection="1"/>
    <xf numFmtId="0" fontId="2" fillId="17" borderId="29" xfId="0" applyFont="1" applyFill="1" applyBorder="1" applyAlignment="1" applyProtection="1">
      <alignment horizontal="center"/>
    </xf>
    <xf numFmtId="0" fontId="2" fillId="6" borderId="51" xfId="0" applyFont="1" applyFill="1" applyBorder="1" applyAlignment="1" applyProtection="1">
      <alignment horizontal="center" vertical="center"/>
    </xf>
    <xf numFmtId="0" fontId="8" fillId="11" borderId="0" xfId="0" applyFont="1" applyFill="1" applyProtection="1"/>
    <xf numFmtId="0" fontId="7" fillId="12" borderId="74" xfId="0" applyFont="1" applyFill="1" applyBorder="1" applyAlignment="1" applyProtection="1">
      <alignment horizontal="center" vertical="center" wrapText="1"/>
    </xf>
    <xf numFmtId="0" fontId="15" fillId="12" borderId="15" xfId="0" applyFont="1" applyFill="1" applyBorder="1" applyAlignment="1" applyProtection="1">
      <alignment horizontal="center" vertical="center" wrapText="1"/>
    </xf>
    <xf numFmtId="0" fontId="15" fillId="12" borderId="16" xfId="0" applyFont="1" applyFill="1" applyBorder="1" applyAlignment="1" applyProtection="1">
      <alignment horizontal="center" vertical="center" wrapText="1"/>
    </xf>
    <xf numFmtId="0" fontId="7" fillId="13" borderId="51" xfId="0" applyFont="1" applyFill="1" applyBorder="1" applyAlignment="1" applyProtection="1">
      <alignment horizontal="center"/>
    </xf>
    <xf numFmtId="0" fontId="14" fillId="18" borderId="51" xfId="0" applyFont="1" applyFill="1" applyBorder="1" applyAlignment="1" applyProtection="1">
      <alignment horizontal="center" vertical="center"/>
    </xf>
    <xf numFmtId="0" fontId="14" fillId="14" borderId="51" xfId="0" applyFont="1" applyFill="1" applyBorder="1" applyAlignment="1" applyProtection="1">
      <alignment horizontal="center" vertical="center"/>
    </xf>
    <xf numFmtId="0" fontId="1" fillId="3" borderId="0" xfId="0" applyFont="1" applyFill="1" applyAlignment="1">
      <alignment horizontal="center"/>
    </xf>
    <xf numFmtId="0" fontId="1" fillId="4" borderId="0" xfId="0" applyFont="1" applyFill="1" applyAlignment="1">
      <alignment horizontal="center"/>
    </xf>
    <xf numFmtId="0" fontId="18" fillId="6" borderId="1" xfId="0" applyFont="1" applyFill="1" applyBorder="1" applyAlignment="1">
      <alignment horizontal="left"/>
    </xf>
    <xf numFmtId="0" fontId="19" fillId="0" borderId="0" xfId="0" applyFont="1" applyAlignment="1">
      <alignment horizontal="center" wrapText="1"/>
    </xf>
    <xf numFmtId="0" fontId="7" fillId="12" borderId="29" xfId="0" applyFont="1" applyFill="1" applyBorder="1" applyAlignment="1" applyProtection="1">
      <alignment horizontal="left"/>
    </xf>
    <xf numFmtId="0" fontId="7" fillId="12" borderId="45" xfId="0" applyFont="1" applyFill="1" applyBorder="1" applyAlignment="1" applyProtection="1">
      <alignment horizontal="left"/>
    </xf>
    <xf numFmtId="0" fontId="21" fillId="0" borderId="7" xfId="0" applyFont="1" applyBorder="1" applyAlignment="1" applyProtection="1">
      <alignment horizontal="center" vertical="top" wrapText="1"/>
    </xf>
    <xf numFmtId="0" fontId="5" fillId="0" borderId="8" xfId="0" applyFont="1" applyBorder="1" applyAlignment="1" applyProtection="1">
      <alignment horizontal="center" vertical="top" wrapText="1"/>
    </xf>
    <xf numFmtId="0" fontId="5" fillId="0" borderId="13" xfId="0" applyFont="1" applyBorder="1" applyAlignment="1" applyProtection="1">
      <alignment horizontal="center" vertical="top" wrapText="1"/>
    </xf>
    <xf numFmtId="0" fontId="5" fillId="0" borderId="0" xfId="0" applyFont="1" applyAlignment="1" applyProtection="1">
      <alignment horizontal="center" vertical="top" wrapText="1"/>
    </xf>
    <xf numFmtId="0" fontId="5" fillId="0" borderId="14" xfId="0" applyFont="1" applyBorder="1" applyAlignment="1" applyProtection="1">
      <alignment horizontal="center" vertical="top" wrapText="1"/>
    </xf>
    <xf numFmtId="0" fontId="5" fillId="0" borderId="32" xfId="0" applyFont="1" applyBorder="1" applyAlignment="1" applyProtection="1">
      <alignment horizontal="center" vertical="top" wrapText="1"/>
    </xf>
    <xf numFmtId="0" fontId="2" fillId="10" borderId="58" xfId="0" applyFont="1" applyFill="1" applyBorder="1" applyAlignment="1" applyProtection="1">
      <alignment horizontal="center" vertical="center" wrapText="1"/>
    </xf>
    <xf numFmtId="0" fontId="2" fillId="10" borderId="57" xfId="0" applyFont="1" applyFill="1" applyBorder="1" applyAlignment="1" applyProtection="1">
      <alignment horizontal="center" vertical="center"/>
    </xf>
    <xf numFmtId="0" fontId="2" fillId="10" borderId="35" xfId="0" applyFont="1" applyFill="1" applyBorder="1" applyAlignment="1" applyProtection="1">
      <alignment horizontal="center" vertical="center"/>
    </xf>
    <xf numFmtId="0" fontId="2" fillId="10" borderId="66" xfId="0" applyFont="1" applyFill="1" applyBorder="1" applyAlignment="1" applyProtection="1">
      <alignment horizontal="center" vertical="center"/>
    </xf>
    <xf numFmtId="0" fontId="2" fillId="9" borderId="60" xfId="0" applyFont="1" applyFill="1" applyBorder="1" applyAlignment="1" applyProtection="1">
      <alignment horizontal="center" vertical="center"/>
      <protection locked="0"/>
    </xf>
    <xf numFmtId="0" fontId="2" fillId="9" borderId="61" xfId="0" applyFont="1" applyFill="1" applyBorder="1" applyAlignment="1" applyProtection="1">
      <alignment horizontal="center" vertical="center"/>
      <protection locked="0"/>
    </xf>
    <xf numFmtId="0" fontId="2" fillId="9" borderId="62" xfId="0" applyFont="1" applyFill="1" applyBorder="1" applyAlignment="1" applyProtection="1">
      <alignment horizontal="center" vertical="center"/>
      <protection locked="0"/>
    </xf>
    <xf numFmtId="0" fontId="2" fillId="9" borderId="63" xfId="0" applyFont="1" applyFill="1" applyBorder="1" applyAlignment="1" applyProtection="1">
      <alignment horizontal="center" vertical="center"/>
      <protection locked="0"/>
    </xf>
    <xf numFmtId="0" fontId="2" fillId="9" borderId="64" xfId="0" applyFont="1" applyFill="1" applyBorder="1" applyAlignment="1" applyProtection="1">
      <alignment horizontal="center" vertical="center"/>
      <protection locked="0"/>
    </xf>
    <xf numFmtId="0" fontId="2" fillId="9" borderId="68" xfId="0" applyFont="1" applyFill="1" applyBorder="1" applyAlignment="1" applyProtection="1">
      <alignment horizontal="center" vertical="center"/>
      <protection locked="0"/>
    </xf>
    <xf numFmtId="0" fontId="2" fillId="9" borderId="65" xfId="0" applyFont="1" applyFill="1" applyBorder="1" applyAlignment="1" applyProtection="1">
      <alignment horizontal="center" vertical="center"/>
      <protection locked="0"/>
    </xf>
    <xf numFmtId="0" fontId="5" fillId="0" borderId="2" xfId="0" applyFont="1" applyBorder="1" applyAlignment="1" applyProtection="1">
      <alignment horizontal="center" vertical="center"/>
    </xf>
    <xf numFmtId="0" fontId="5" fillId="0" borderId="18" xfId="0" applyFont="1" applyBorder="1" applyAlignment="1" applyProtection="1">
      <alignment horizontal="center" vertical="center"/>
    </xf>
    <xf numFmtId="0" fontId="13" fillId="0" borderId="8" xfId="0" applyFont="1" applyBorder="1" applyAlignment="1" applyProtection="1">
      <alignment horizontal="right"/>
    </xf>
    <xf numFmtId="0" fontId="8" fillId="0" borderId="32" xfId="0" applyFont="1" applyBorder="1" applyAlignment="1" applyProtection="1"/>
    <xf numFmtId="0" fontId="8" fillId="11" borderId="32" xfId="0" applyFont="1" applyFill="1" applyBorder="1" applyAlignment="1" applyProtection="1"/>
    <xf numFmtId="0" fontId="16" fillId="0" borderId="11" xfId="0" applyFont="1" applyBorder="1" applyAlignment="1" applyProtection="1">
      <alignment vertical="center" wrapText="1"/>
    </xf>
    <xf numFmtId="0" fontId="0" fillId="0" borderId="6" xfId="0" applyBorder="1" applyAlignment="1" applyProtection="1">
      <alignment vertical="center" wrapText="1"/>
    </xf>
    <xf numFmtId="0" fontId="0" fillId="0" borderId="28" xfId="0" applyBorder="1" applyAlignment="1" applyProtection="1">
      <alignment vertical="center" wrapText="1"/>
    </xf>
    <xf numFmtId="0" fontId="4" fillId="0" borderId="11" xfId="0" applyFont="1" applyBorder="1" applyAlignment="1" applyProtection="1">
      <alignment horizontal="center" vertical="center"/>
    </xf>
    <xf numFmtId="0" fontId="0" fillId="0" borderId="6" xfId="0" applyBorder="1" applyAlignment="1" applyProtection="1">
      <alignment horizontal="center" vertical="center"/>
    </xf>
    <xf numFmtId="0" fontId="0" fillId="0" borderId="28" xfId="0" applyBorder="1" applyAlignment="1" applyProtection="1">
      <alignment horizontal="center" vertical="center"/>
    </xf>
    <xf numFmtId="0" fontId="16" fillId="0" borderId="5" xfId="0" applyFont="1" applyBorder="1" applyAlignment="1" applyProtection="1">
      <alignment vertical="center" wrapText="1"/>
    </xf>
    <xf numFmtId="0" fontId="0" fillId="0" borderId="70" xfId="0" applyBorder="1" applyAlignment="1" applyProtection="1">
      <alignment vertical="center" wrapText="1"/>
    </xf>
    <xf numFmtId="0" fontId="4" fillId="0" borderId="5" xfId="0" applyFont="1" applyBorder="1" applyAlignment="1" applyProtection="1">
      <alignment horizontal="center" vertical="center"/>
    </xf>
    <xf numFmtId="0" fontId="0" fillId="0" borderId="70" xfId="0" applyBorder="1" applyAlignment="1" applyProtection="1">
      <alignment horizontal="center" vertical="center"/>
    </xf>
    <xf numFmtId="0" fontId="5" fillId="0" borderId="0" xfId="0" applyFont="1" applyAlignment="1" applyProtection="1">
      <alignment horizontal="center" vertical="center"/>
    </xf>
    <xf numFmtId="0" fontId="5" fillId="0" borderId="7" xfId="0" applyFont="1" applyBorder="1" applyAlignment="1" applyProtection="1">
      <alignment horizontal="center" vertical="top" wrapText="1"/>
    </xf>
    <xf numFmtId="0" fontId="5" fillId="0" borderId="2" xfId="0" applyFont="1" applyBorder="1" applyAlignment="1" applyProtection="1">
      <alignment horizontal="center"/>
    </xf>
    <xf numFmtId="0" fontId="5" fillId="0" borderId="0" xfId="0" applyFont="1" applyAlignment="1" applyProtection="1">
      <alignment horizontal="center"/>
    </xf>
    <xf numFmtId="0" fontId="4" fillId="0" borderId="5"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4" fillId="9" borderId="60" xfId="0" applyFont="1" applyFill="1" applyBorder="1" applyAlignment="1" applyProtection="1">
      <alignment horizontal="center" vertical="center" wrapText="1"/>
      <protection locked="0"/>
    </xf>
    <xf numFmtId="0" fontId="4" fillId="9" borderId="61" xfId="0" applyFont="1" applyFill="1" applyBorder="1" applyAlignment="1" applyProtection="1">
      <alignment horizontal="center" vertical="center" wrapText="1"/>
      <protection locked="0"/>
    </xf>
    <xf numFmtId="0" fontId="4" fillId="9" borderId="62" xfId="0" applyFont="1" applyFill="1" applyBorder="1" applyAlignment="1" applyProtection="1">
      <alignment horizontal="center" vertical="center" wrapText="1"/>
      <protection locked="0"/>
    </xf>
    <xf numFmtId="0" fontId="4" fillId="10" borderId="52" xfId="0" applyFont="1" applyFill="1" applyBorder="1" applyAlignment="1" applyProtection="1">
      <alignment horizontal="center" vertical="center"/>
    </xf>
    <xf numFmtId="0" fontId="4" fillId="10" borderId="2" xfId="0" applyFont="1" applyFill="1" applyBorder="1" applyAlignment="1" applyProtection="1">
      <alignment horizontal="center" vertical="center"/>
    </xf>
    <xf numFmtId="0" fontId="4" fillId="10" borderId="49" xfId="0" applyFont="1" applyFill="1" applyBorder="1" applyAlignment="1" applyProtection="1">
      <alignment horizontal="center" vertical="center"/>
    </xf>
    <xf numFmtId="0" fontId="5" fillId="0" borderId="2"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4" fillId="0" borderId="2" xfId="0" applyFont="1" applyBorder="1" applyAlignment="1" applyProtection="1">
      <alignment horizontal="center"/>
    </xf>
    <xf numFmtId="0" fontId="4" fillId="0" borderId="0" xfId="0" applyFont="1" applyAlignment="1" applyProtection="1">
      <alignment horizontal="center"/>
    </xf>
    <xf numFmtId="0" fontId="2" fillId="0" borderId="49" xfId="0" applyFont="1" applyBorder="1" applyAlignment="1" applyProtection="1">
      <alignment horizontal="center" vertical="center"/>
    </xf>
    <xf numFmtId="0" fontId="2" fillId="0" borderId="25" xfId="0" applyFont="1" applyBorder="1" applyAlignment="1" applyProtection="1">
      <alignment horizontal="center" vertical="center"/>
    </xf>
    <xf numFmtId="0" fontId="4" fillId="0" borderId="18"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6" xfId="0" applyFont="1" applyBorder="1" applyAlignment="1" applyProtection="1">
      <alignment horizontal="center" vertical="center"/>
    </xf>
    <xf numFmtId="0" fontId="4" fillId="0" borderId="11" xfId="0" applyFont="1" applyBorder="1" applyAlignment="1" applyProtection="1">
      <alignment horizontal="center" vertical="center" wrapText="1"/>
    </xf>
    <xf numFmtId="0" fontId="4" fillId="0" borderId="28" xfId="0" applyFont="1" applyBorder="1" applyAlignment="1" applyProtection="1">
      <alignment horizontal="center" vertical="center" wrapText="1"/>
    </xf>
    <xf numFmtId="0" fontId="4" fillId="0" borderId="28" xfId="0" applyFont="1" applyBorder="1" applyAlignment="1" applyProtection="1">
      <alignment horizontal="center" vertical="center"/>
    </xf>
    <xf numFmtId="0" fontId="9" fillId="4" borderId="38" xfId="0" applyFont="1" applyFill="1" applyBorder="1" applyAlignment="1" applyProtection="1">
      <alignment horizontal="center" vertical="center" wrapText="1"/>
    </xf>
    <xf numFmtId="0" fontId="9" fillId="4" borderId="31" xfId="0" applyFont="1" applyFill="1" applyBorder="1" applyAlignment="1" applyProtection="1">
      <alignment horizontal="center" vertical="center" wrapText="1"/>
    </xf>
    <xf numFmtId="0" fontId="4" fillId="4" borderId="38" xfId="0" applyFont="1" applyFill="1" applyBorder="1" applyAlignment="1" applyProtection="1">
      <alignment horizontal="center" vertical="center" wrapText="1"/>
    </xf>
    <xf numFmtId="0" fontId="4" fillId="4" borderId="31" xfId="0" applyFont="1" applyFill="1" applyBorder="1" applyAlignment="1" applyProtection="1">
      <alignment horizontal="center" vertical="center" wrapText="1"/>
    </xf>
    <xf numFmtId="0" fontId="5" fillId="7" borderId="34" xfId="0" applyFont="1" applyFill="1" applyBorder="1" applyAlignment="1" applyProtection="1">
      <alignment horizontal="center" wrapText="1"/>
    </xf>
    <xf numFmtId="0" fontId="5" fillId="7" borderId="30" xfId="0" applyFont="1" applyFill="1" applyBorder="1" applyAlignment="1" applyProtection="1">
      <alignment horizontal="center" wrapText="1"/>
    </xf>
    <xf numFmtId="0" fontId="2" fillId="0" borderId="39" xfId="0" applyFont="1" applyBorder="1" applyAlignment="1" applyProtection="1">
      <alignment horizontal="center" vertical="center"/>
    </xf>
    <xf numFmtId="0" fontId="2" fillId="0" borderId="40" xfId="0" applyFont="1" applyBorder="1" applyAlignment="1" applyProtection="1">
      <alignment horizontal="center" vertical="center"/>
    </xf>
    <xf numFmtId="0" fontId="2" fillId="0" borderId="71" xfId="0" applyFont="1" applyBorder="1" applyAlignment="1" applyProtection="1">
      <alignment horizontal="center" vertical="center"/>
    </xf>
    <xf numFmtId="0" fontId="2" fillId="7" borderId="44" xfId="0" applyFont="1" applyFill="1" applyBorder="1" applyAlignment="1" applyProtection="1">
      <alignment horizontal="center" vertical="center"/>
    </xf>
    <xf numFmtId="0" fontId="2" fillId="7" borderId="59" xfId="0" applyFont="1" applyFill="1" applyBorder="1" applyAlignment="1" applyProtection="1">
      <alignment horizontal="center" vertical="center"/>
    </xf>
    <xf numFmtId="0" fontId="2" fillId="9" borderId="35" xfId="0" applyFont="1" applyFill="1" applyBorder="1" applyAlignment="1" applyProtection="1">
      <alignment horizontal="center" vertical="center"/>
      <protection locked="0"/>
    </xf>
    <xf numFmtId="0" fontId="2" fillId="9" borderId="2" xfId="0" applyFont="1" applyFill="1" applyBorder="1" applyAlignment="1" applyProtection="1">
      <alignment horizontal="center" vertical="center"/>
      <protection locked="0"/>
    </xf>
    <xf numFmtId="0" fontId="2" fillId="9" borderId="53" xfId="0" applyFont="1" applyFill="1" applyBorder="1" applyAlignment="1" applyProtection="1">
      <alignment horizontal="center" vertical="center"/>
      <protection locked="0"/>
    </xf>
    <xf numFmtId="0" fontId="2" fillId="0" borderId="39" xfId="0" applyFont="1" applyBorder="1" applyAlignment="1" applyProtection="1">
      <alignment horizontal="center" vertical="center" wrapText="1"/>
    </xf>
    <xf numFmtId="0" fontId="2" fillId="0" borderId="42" xfId="0" applyFont="1" applyBorder="1" applyAlignment="1" applyProtection="1">
      <alignment horizontal="center" vertical="center"/>
    </xf>
    <xf numFmtId="0" fontId="2" fillId="9" borderId="37" xfId="0" applyFont="1" applyFill="1" applyBorder="1" applyAlignment="1" applyProtection="1">
      <alignment horizontal="center" vertical="center"/>
      <protection locked="0"/>
    </xf>
    <xf numFmtId="0" fontId="2" fillId="7" borderId="54" xfId="0" applyFont="1" applyFill="1" applyBorder="1" applyAlignment="1" applyProtection="1">
      <alignment horizontal="center" vertical="center"/>
    </xf>
    <xf numFmtId="0" fontId="2" fillId="7" borderId="55" xfId="0" applyFont="1" applyFill="1" applyBorder="1" applyAlignment="1" applyProtection="1">
      <alignment horizontal="center" vertical="center"/>
    </xf>
    <xf numFmtId="0" fontId="13" fillId="0" borderId="0" xfId="0" applyFont="1" applyAlignment="1" applyProtection="1">
      <alignment horizontal="right"/>
    </xf>
    <xf numFmtId="0" fontId="2" fillId="0" borderId="0" xfId="0" applyFont="1" applyAlignment="1" applyProtection="1">
      <alignment horizontal="center"/>
    </xf>
    <xf numFmtId="0" fontId="2" fillId="9" borderId="69" xfId="0" applyFont="1" applyFill="1" applyBorder="1" applyAlignment="1" applyProtection="1">
      <alignment horizontal="center"/>
      <protection locked="0"/>
    </xf>
    <xf numFmtId="0" fontId="2" fillId="9" borderId="64" xfId="0" applyFont="1" applyFill="1" applyBorder="1" applyAlignment="1" applyProtection="1">
      <alignment horizontal="center"/>
      <protection locked="0"/>
    </xf>
    <xf numFmtId="0" fontId="2" fillId="9" borderId="68" xfId="0" applyFont="1" applyFill="1" applyBorder="1" applyAlignment="1" applyProtection="1">
      <alignment horizontal="center"/>
      <protection locked="0"/>
    </xf>
    <xf numFmtId="0" fontId="4" fillId="0" borderId="7"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4" fillId="0" borderId="13" xfId="0" applyFont="1" applyBorder="1" applyAlignment="1" applyProtection="1">
      <alignment horizontal="center" vertical="top" wrapText="1"/>
    </xf>
    <xf numFmtId="0" fontId="4" fillId="0" borderId="0" xfId="0" applyFont="1" applyAlignment="1" applyProtection="1">
      <alignment horizontal="center" vertical="top" wrapText="1"/>
    </xf>
    <xf numFmtId="0" fontId="4" fillId="0" borderId="14" xfId="0" applyFont="1" applyBorder="1" applyAlignment="1" applyProtection="1">
      <alignment horizontal="center" vertical="top" wrapText="1"/>
    </xf>
    <xf numFmtId="0" fontId="4" fillId="0" borderId="32" xfId="0" applyFont="1" applyBorder="1" applyAlignment="1" applyProtection="1">
      <alignment horizontal="center" vertical="top" wrapText="1"/>
    </xf>
    <xf numFmtId="0" fontId="4" fillId="0" borderId="1" xfId="0" applyFont="1" applyBorder="1" applyAlignment="1" applyProtection="1">
      <alignment horizontal="center" vertical="center" wrapText="1"/>
    </xf>
    <xf numFmtId="0" fontId="5" fillId="7" borderId="42" xfId="0" applyFont="1" applyFill="1" applyBorder="1" applyAlignment="1" applyProtection="1">
      <alignment horizontal="center" vertical="center" wrapText="1"/>
    </xf>
    <xf numFmtId="0" fontId="5" fillId="7" borderId="43" xfId="0" applyFont="1" applyFill="1" applyBorder="1" applyAlignment="1" applyProtection="1">
      <alignment horizontal="center" vertical="center" wrapText="1"/>
    </xf>
    <xf numFmtId="0" fontId="1" fillId="3" borderId="0" xfId="0" applyFont="1" applyFill="1" applyAlignment="1" applyProtection="1">
      <alignment horizontal="left"/>
    </xf>
    <xf numFmtId="0" fontId="1" fillId="4" borderId="0" xfId="0" applyFont="1" applyFill="1" applyAlignment="1" applyProtection="1">
      <alignment horizontal="left"/>
    </xf>
    <xf numFmtId="0" fontId="5" fillId="0" borderId="0" xfId="0" applyFont="1" applyAlignment="1" applyProtection="1">
      <alignment horizontal="left"/>
    </xf>
    <xf numFmtId="0" fontId="2" fillId="9" borderId="1" xfId="0" applyFont="1" applyFill="1" applyBorder="1" applyAlignment="1" applyProtection="1">
      <alignment horizontal="center"/>
      <protection locked="0"/>
    </xf>
    <xf numFmtId="0" fontId="2" fillId="0" borderId="2" xfId="0" applyFont="1" applyBorder="1" applyAlignment="1" applyProtection="1">
      <alignment horizontal="left"/>
    </xf>
    <xf numFmtId="0" fontId="2" fillId="0" borderId="0" xfId="0" applyFont="1" applyAlignment="1" applyProtection="1">
      <alignment horizontal="left"/>
    </xf>
    <xf numFmtId="0" fontId="4" fillId="0" borderId="70" xfId="0" applyFont="1" applyBorder="1" applyAlignment="1" applyProtection="1">
      <alignment horizontal="center" vertical="center" wrapText="1"/>
    </xf>
    <xf numFmtId="0" fontId="4" fillId="0" borderId="5" xfId="0" applyFont="1" applyBorder="1" applyAlignment="1" applyProtection="1">
      <alignment horizontal="center"/>
    </xf>
    <xf numFmtId="0" fontId="4" fillId="0" borderId="70" xfId="0" applyFont="1" applyBorder="1" applyAlignment="1" applyProtection="1">
      <alignment horizontal="center"/>
    </xf>
    <xf numFmtId="0" fontId="2" fillId="10" borderId="58" xfId="0" applyFont="1" applyFill="1" applyBorder="1" applyAlignment="1" applyProtection="1">
      <alignment horizontal="center" vertical="center"/>
    </xf>
    <xf numFmtId="0" fontId="4" fillId="0" borderId="20" xfId="0" applyFont="1" applyBorder="1" applyAlignment="1" applyProtection="1">
      <alignment horizontal="center" vertical="top" wrapText="1"/>
    </xf>
    <xf numFmtId="0" fontId="4" fillId="0" borderId="21" xfId="0" applyFont="1" applyBorder="1" applyAlignment="1" applyProtection="1">
      <alignment horizontal="center" vertical="top" wrapText="1"/>
    </xf>
    <xf numFmtId="0" fontId="4" fillId="0" borderId="23" xfId="0" applyFont="1" applyBorder="1" applyAlignment="1" applyProtection="1">
      <alignment horizontal="center" vertical="top" wrapText="1"/>
    </xf>
    <xf numFmtId="0" fontId="4" fillId="0" borderId="24" xfId="0" applyFont="1" applyBorder="1" applyAlignment="1" applyProtection="1">
      <alignment horizontal="center" vertical="top" wrapText="1"/>
    </xf>
    <xf numFmtId="0" fontId="4" fillId="0" borderId="25" xfId="0" applyFont="1" applyBorder="1" applyAlignment="1" applyProtection="1">
      <alignment horizontal="center" vertical="top" wrapText="1"/>
    </xf>
    <xf numFmtId="0" fontId="4" fillId="10" borderId="48" xfId="0" applyFont="1" applyFill="1" applyBorder="1" applyAlignment="1" applyProtection="1">
      <alignment horizontal="center" vertical="center" wrapText="1"/>
    </xf>
    <xf numFmtId="0" fontId="4" fillId="9" borderId="60" xfId="0" applyFont="1" applyFill="1" applyBorder="1" applyAlignment="1" applyProtection="1">
      <alignment horizontal="center"/>
      <protection locked="0"/>
    </xf>
    <xf numFmtId="0" fontId="4" fillId="9" borderId="61" xfId="0" applyFont="1" applyFill="1" applyBorder="1" applyAlignment="1" applyProtection="1">
      <alignment horizontal="center"/>
      <protection locked="0"/>
    </xf>
    <xf numFmtId="0" fontId="4" fillId="9" borderId="62" xfId="0" applyFont="1" applyFill="1" applyBorder="1" applyAlignment="1" applyProtection="1">
      <alignment horizontal="center"/>
      <protection locked="0"/>
    </xf>
    <xf numFmtId="0" fontId="4" fillId="9" borderId="67" xfId="0" applyFont="1" applyFill="1" applyBorder="1" applyAlignment="1" applyProtection="1">
      <alignment horizontal="center" vertical="center"/>
      <protection locked="0"/>
    </xf>
    <xf numFmtId="0" fontId="4" fillId="0" borderId="25" xfId="0" applyFont="1" applyBorder="1" applyAlignment="1" applyProtection="1">
      <alignment horizontal="center" vertical="center" wrapText="1"/>
    </xf>
    <xf numFmtId="0" fontId="3" fillId="5" borderId="5" xfId="0" applyFont="1" applyFill="1" applyBorder="1" applyAlignment="1" applyProtection="1">
      <alignment horizontal="left"/>
    </xf>
    <xf numFmtId="0" fontId="5" fillId="4" borderId="29" xfId="0" applyFont="1" applyFill="1" applyBorder="1" applyAlignment="1" applyProtection="1">
      <alignment horizontal="center" vertical="center"/>
    </xf>
    <xf numFmtId="0" fontId="5" fillId="4" borderId="45" xfId="0" applyFont="1" applyFill="1" applyBorder="1" applyAlignment="1" applyProtection="1">
      <alignment horizontal="center" vertical="center"/>
    </xf>
    <xf numFmtId="0" fontId="5" fillId="4" borderId="47" xfId="0" applyFont="1" applyFill="1" applyBorder="1" applyAlignment="1" applyProtection="1">
      <alignment horizontal="center" vertical="center"/>
    </xf>
    <xf numFmtId="0" fontId="5" fillId="4" borderId="46" xfId="0" applyFont="1" applyFill="1" applyBorder="1" applyAlignment="1" applyProtection="1">
      <alignment horizontal="center" vertical="center"/>
    </xf>
    <xf numFmtId="0" fontId="5" fillId="0" borderId="8"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4" fillId="0" borderId="0" xfId="0" applyFont="1" applyAlignment="1" applyProtection="1">
      <alignment horizontal="center" vertical="center"/>
    </xf>
    <xf numFmtId="0" fontId="5" fillId="0" borderId="0" xfId="0" applyFont="1" applyAlignment="1" applyProtection="1">
      <alignment horizontal="center" vertical="top"/>
    </xf>
    <xf numFmtId="0" fontId="5" fillId="0" borderId="18" xfId="0" applyFont="1" applyBorder="1" applyAlignment="1" applyProtection="1">
      <alignment horizontal="center" vertical="top"/>
    </xf>
    <xf numFmtId="0" fontId="7" fillId="0" borderId="7" xfId="0" applyFont="1" applyBorder="1" applyAlignment="1" applyProtection="1">
      <alignment horizontal="center" vertical="top" wrapText="1"/>
    </xf>
    <xf numFmtId="0" fontId="5" fillId="0" borderId="10" xfId="0" applyFont="1" applyBorder="1" applyAlignment="1" applyProtection="1">
      <alignment horizontal="center" vertical="top" wrapText="1"/>
    </xf>
    <xf numFmtId="0" fontId="5" fillId="0" borderId="4" xfId="0" applyFont="1" applyBorder="1" applyAlignment="1" applyProtection="1">
      <alignment horizontal="center" vertical="top" wrapText="1"/>
    </xf>
    <xf numFmtId="0" fontId="13" fillId="0" borderId="21" xfId="0" applyFont="1" applyBorder="1" applyAlignment="1" applyProtection="1">
      <alignment horizontal="right"/>
    </xf>
    <xf numFmtId="0" fontId="22" fillId="0" borderId="7" xfId="0" applyFont="1" applyBorder="1" applyAlignment="1" applyProtection="1">
      <alignment horizontal="center" vertical="top" wrapText="1"/>
    </xf>
    <xf numFmtId="0" fontId="4" fillId="10" borderId="37" xfId="0" applyFont="1" applyFill="1" applyBorder="1" applyAlignment="1" applyProtection="1">
      <alignment horizontal="center" vertical="center" wrapText="1"/>
    </xf>
    <xf numFmtId="0" fontId="4" fillId="10" borderId="57" xfId="0" applyFont="1" applyFill="1" applyBorder="1" applyAlignment="1" applyProtection="1">
      <alignment horizontal="center" vertical="center" wrapText="1"/>
    </xf>
    <xf numFmtId="0" fontId="4" fillId="10" borderId="35" xfId="0" applyFont="1" applyFill="1" applyBorder="1" applyAlignment="1" applyProtection="1">
      <alignment horizontal="center" vertical="center" wrapText="1"/>
    </xf>
    <xf numFmtId="0" fontId="4" fillId="9" borderId="63" xfId="0" applyFont="1" applyFill="1" applyBorder="1" applyAlignment="1" applyProtection="1">
      <alignment horizontal="center"/>
      <protection locked="0"/>
    </xf>
    <xf numFmtId="0" fontId="4" fillId="9" borderId="64" xfId="0" applyFont="1" applyFill="1" applyBorder="1" applyAlignment="1" applyProtection="1">
      <alignment horizontal="center"/>
      <protection locked="0"/>
    </xf>
    <xf numFmtId="0" fontId="4" fillId="9" borderId="65" xfId="0" applyFont="1" applyFill="1" applyBorder="1" applyAlignment="1" applyProtection="1">
      <alignment horizontal="center"/>
      <protection locked="0"/>
    </xf>
    <xf numFmtId="0" fontId="4" fillId="9" borderId="63" xfId="0" applyFont="1" applyFill="1" applyBorder="1" applyAlignment="1" applyProtection="1">
      <alignment horizontal="center" vertical="center"/>
      <protection locked="0"/>
    </xf>
    <xf numFmtId="0" fontId="4" fillId="9" borderId="64" xfId="0" applyFont="1" applyFill="1" applyBorder="1" applyAlignment="1" applyProtection="1">
      <alignment horizontal="center" vertical="center"/>
      <protection locked="0"/>
    </xf>
    <xf numFmtId="0" fontId="4" fillId="9" borderId="65" xfId="0" applyFont="1" applyFill="1" applyBorder="1" applyAlignment="1" applyProtection="1">
      <alignment horizontal="center" vertical="center"/>
      <protection locked="0"/>
    </xf>
    <xf numFmtId="0" fontId="7" fillId="0" borderId="20" xfId="0" applyFont="1" applyBorder="1" applyAlignment="1" applyProtection="1">
      <alignment horizontal="center" vertical="top" wrapText="1"/>
    </xf>
    <xf numFmtId="0" fontId="7" fillId="0" borderId="21" xfId="0" applyFont="1" applyBorder="1" applyAlignment="1" applyProtection="1">
      <alignment horizontal="center" vertical="top" wrapText="1"/>
    </xf>
    <xf numFmtId="0" fontId="7" fillId="0" borderId="23" xfId="0" applyFont="1" applyBorder="1" applyAlignment="1" applyProtection="1">
      <alignment horizontal="center" vertical="top" wrapText="1"/>
    </xf>
    <xf numFmtId="0" fontId="7" fillId="0" borderId="0" xfId="0" applyFont="1" applyAlignment="1" applyProtection="1">
      <alignment horizontal="center" vertical="top" wrapText="1"/>
    </xf>
    <xf numFmtId="0" fontId="7" fillId="0" borderId="24" xfId="0" applyFont="1" applyBorder="1" applyAlignment="1" applyProtection="1">
      <alignment horizontal="center" vertical="top" wrapText="1"/>
    </xf>
    <xf numFmtId="0" fontId="7" fillId="0" borderId="25" xfId="0" applyFont="1" applyBorder="1" applyAlignment="1" applyProtection="1">
      <alignment horizontal="center" vertical="top" wrapText="1"/>
    </xf>
    <xf numFmtId="0" fontId="5" fillId="0" borderId="48" xfId="0" applyFont="1" applyBorder="1" applyAlignment="1" applyProtection="1">
      <alignment horizontal="left" vertical="center" wrapText="1"/>
    </xf>
    <xf numFmtId="0" fontId="5" fillId="0" borderId="21" xfId="0" applyFont="1" applyBorder="1" applyAlignment="1" applyProtection="1">
      <alignment horizontal="left" vertical="center" wrapText="1"/>
    </xf>
    <xf numFmtId="0" fontId="5" fillId="0" borderId="2" xfId="0" applyFont="1" applyBorder="1" applyAlignment="1" applyProtection="1">
      <alignment horizontal="left" vertical="center" wrapText="1"/>
    </xf>
    <xf numFmtId="0" fontId="5" fillId="0" borderId="0" xfId="0" applyFont="1" applyAlignment="1" applyProtection="1">
      <alignment horizontal="left" vertical="center" wrapText="1"/>
    </xf>
    <xf numFmtId="0" fontId="5" fillId="0" borderId="49" xfId="0" applyFont="1" applyBorder="1" applyAlignment="1" applyProtection="1">
      <alignment horizontal="left" vertical="center" wrapText="1"/>
    </xf>
    <xf numFmtId="0" fontId="5" fillId="0" borderId="25" xfId="0" applyFont="1" applyBorder="1" applyAlignment="1" applyProtection="1">
      <alignment horizontal="left" vertical="center" wrapText="1"/>
    </xf>
    <xf numFmtId="0" fontId="2" fillId="10" borderId="37" xfId="0" applyFont="1" applyFill="1" applyBorder="1" applyAlignment="1" applyProtection="1">
      <alignment horizontal="center" vertical="center" wrapText="1"/>
    </xf>
    <xf numFmtId="0" fontId="2" fillId="0" borderId="53" xfId="0" applyFont="1" applyBorder="1" applyAlignment="1" applyProtection="1">
      <alignment horizontal="center" vertical="top" wrapText="1"/>
    </xf>
    <xf numFmtId="0" fontId="2" fillId="0" borderId="32" xfId="0" applyFont="1" applyBorder="1" applyAlignment="1" applyProtection="1">
      <alignment horizontal="center" vertical="top" wrapText="1"/>
    </xf>
    <xf numFmtId="0" fontId="4" fillId="0" borderId="4" xfId="0" applyFont="1" applyBorder="1" applyAlignment="1" applyProtection="1">
      <alignment horizontal="center" vertical="top" wrapText="1"/>
    </xf>
    <xf numFmtId="0" fontId="2" fillId="9" borderId="69" xfId="0" applyFont="1" applyFill="1" applyBorder="1" applyAlignment="1" applyProtection="1">
      <alignment horizontal="center" vertical="center"/>
      <protection locked="0"/>
    </xf>
    <xf numFmtId="0" fontId="0" fillId="0" borderId="18" xfId="0" applyBorder="1" applyAlignment="1" applyProtection="1">
      <alignment horizontal="center" vertical="center"/>
    </xf>
    <xf numFmtId="0" fontId="4" fillId="0" borderId="9" xfId="0" applyFont="1" applyBorder="1" applyAlignment="1" applyProtection="1">
      <alignment horizontal="center" vertical="center" wrapText="1"/>
    </xf>
    <xf numFmtId="0" fontId="2" fillId="0" borderId="9" xfId="0" applyFont="1" applyBorder="1" applyAlignment="1" applyProtection="1">
      <alignment horizontal="center"/>
    </xf>
    <xf numFmtId="0" fontId="2" fillId="0" borderId="1" xfId="0" applyFont="1" applyBorder="1" applyAlignment="1" applyProtection="1">
      <alignment horizontal="center"/>
    </xf>
    <xf numFmtId="0" fontId="2" fillId="0" borderId="52"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53" xfId="0" applyFont="1" applyBorder="1" applyAlignment="1" applyProtection="1">
      <alignment horizontal="center" vertical="center"/>
    </xf>
    <xf numFmtId="0" fontId="2" fillId="9" borderId="63" xfId="0" applyFont="1" applyFill="1" applyBorder="1" applyAlignment="1" applyProtection="1">
      <alignment horizontal="center"/>
      <protection locked="0"/>
    </xf>
    <xf numFmtId="0" fontId="2" fillId="9" borderId="65" xfId="0" applyFont="1" applyFill="1" applyBorder="1" applyAlignment="1" applyProtection="1">
      <alignment horizontal="center"/>
      <protection locked="0"/>
    </xf>
    <xf numFmtId="0" fontId="4" fillId="0" borderId="56" xfId="0" applyFont="1" applyBorder="1" applyAlignment="1" applyProtection="1">
      <alignment horizontal="center" vertical="center" wrapText="1"/>
    </xf>
    <xf numFmtId="0" fontId="2" fillId="0" borderId="56" xfId="0" applyFont="1" applyBorder="1" applyAlignment="1" applyProtection="1">
      <alignment horizontal="center"/>
    </xf>
    <xf numFmtId="0" fontId="13" fillId="0" borderId="7" xfId="0" applyFont="1" applyBorder="1" applyAlignment="1" applyProtection="1">
      <alignment horizontal="center" vertical="center" wrapText="1"/>
    </xf>
    <xf numFmtId="0" fontId="13" fillId="0" borderId="8" xfId="0" applyFont="1" applyBorder="1" applyAlignment="1" applyProtection="1">
      <alignment horizontal="center" vertical="center" wrapText="1"/>
    </xf>
    <xf numFmtId="0" fontId="13" fillId="0" borderId="13" xfId="0" applyFont="1" applyBorder="1" applyAlignment="1" applyProtection="1">
      <alignment horizontal="center" vertical="center" wrapText="1"/>
    </xf>
    <xf numFmtId="0" fontId="13" fillId="0" borderId="0" xfId="0" applyFont="1" applyAlignment="1" applyProtection="1">
      <alignment horizontal="center" vertical="center" wrapText="1"/>
    </xf>
    <xf numFmtId="0" fontId="13" fillId="0" borderId="14" xfId="0" applyFont="1" applyBorder="1" applyAlignment="1" applyProtection="1">
      <alignment horizontal="center" vertical="center" wrapText="1"/>
    </xf>
    <xf numFmtId="0" fontId="13" fillId="0" borderId="32" xfId="0" applyFont="1" applyBorder="1" applyAlignment="1" applyProtection="1">
      <alignment horizontal="center" vertical="center" wrapText="1"/>
    </xf>
    <xf numFmtId="0" fontId="2" fillId="0" borderId="28" xfId="0" applyFont="1" applyBorder="1" applyAlignment="1" applyProtection="1">
      <alignment horizontal="center"/>
    </xf>
    <xf numFmtId="0" fontId="2" fillId="0" borderId="5" xfId="0" applyFont="1" applyBorder="1" applyAlignment="1" applyProtection="1">
      <alignment horizontal="center"/>
    </xf>
    <xf numFmtId="0" fontId="2" fillId="0" borderId="2" xfId="0" applyFont="1" applyBorder="1" applyAlignment="1" applyProtection="1">
      <alignment horizontal="center" vertical="top" wrapText="1"/>
    </xf>
    <xf numFmtId="0" fontId="2" fillId="0" borderId="0" xfId="0" applyFont="1" applyAlignment="1" applyProtection="1">
      <alignment horizontal="center" vertical="top"/>
    </xf>
    <xf numFmtId="0" fontId="2" fillId="0" borderId="2" xfId="0" applyFont="1" applyBorder="1" applyAlignment="1" applyProtection="1">
      <alignment horizontal="center" vertical="top"/>
    </xf>
    <xf numFmtId="0" fontId="10" fillId="0" borderId="7"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36" xfId="0" applyFont="1" applyBorder="1" applyAlignment="1">
      <alignment horizontal="center" vertical="center"/>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6"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9" fillId="0" borderId="0" xfId="0" applyFont="1" applyAlignment="1">
      <alignment horizontal="center" vertical="center" wrapText="1"/>
    </xf>
    <xf numFmtId="0" fontId="4" fillId="0" borderId="7" xfId="0" applyFont="1" applyBorder="1" applyAlignment="1">
      <alignment horizontal="center" vertical="center"/>
    </xf>
  </cellXfs>
  <cellStyles count="1">
    <cellStyle name="Normal" xfId="0" builtinId="0"/>
  </cellStyles>
  <dxfs count="1">
    <dxf>
      <font>
        <color theme="1"/>
      </font>
    </dxf>
  </dxfs>
  <tableStyles count="0" defaultTableStyle="TableStyleMedium2" defaultPivotStyle="PivotStyleLight16"/>
  <colors>
    <mruColors>
      <color rgb="FFCBDAE7"/>
      <color rgb="FFFEF1A0"/>
      <color rgb="FFFFCC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Johnson, Lukas" id="{E56D5191-8832-4E05-834B-9A597B48846A}" userId="S::61341@icf.com::27cc3293-edb7-445d-8bd3-4aa05126141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15" dT="2025-12-18T16:52:33.08" personId="{E56D5191-8832-4E05-834B-9A597B48846A}" id="{A1FC128E-8D65-4B5A-9A27-42D0D45811C1}">
    <text>Will add point total at the top - awaiting finalization of language for section 4 C. Location Actions to Support Housing”</text>
  </threadedComment>
  <threadedComment ref="N126" dT="2025-12-19T17:28:30.81" personId="{E56D5191-8832-4E05-834B-9A597B48846A}" id="{8CA0BA7A-209F-4056-990A-9A065CFDE952}">
    <text>Formula and drop down pending score/approval of this section.</text>
  </threadedComment>
</ThreadedComment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9AD70-998E-4168-B2F2-387C31790E49}">
  <dimension ref="A1:P19"/>
  <sheetViews>
    <sheetView zoomScale="130" zoomScaleNormal="130" workbookViewId="0">
      <selection sqref="A1:N1"/>
    </sheetView>
  </sheetViews>
  <sheetFormatPr defaultRowHeight="14.4" x14ac:dyDescent="0.3"/>
  <sheetData>
    <row r="1" spans="1:14" ht="23.4" x14ac:dyDescent="0.45">
      <c r="A1" s="187" t="s">
        <v>0</v>
      </c>
      <c r="B1" s="187"/>
      <c r="C1" s="187"/>
      <c r="D1" s="187"/>
      <c r="E1" s="187"/>
      <c r="F1" s="187"/>
      <c r="G1" s="187"/>
      <c r="H1" s="187"/>
      <c r="I1" s="187"/>
      <c r="J1" s="187"/>
      <c r="K1" s="187"/>
      <c r="L1" s="187"/>
      <c r="M1" s="187"/>
      <c r="N1" s="187"/>
    </row>
    <row r="2" spans="1:14" ht="23.4" x14ac:dyDescent="0.45">
      <c r="A2" s="188" t="s">
        <v>1</v>
      </c>
      <c r="B2" s="188"/>
      <c r="C2" s="188"/>
      <c r="D2" s="188"/>
      <c r="E2" s="188"/>
      <c r="F2" s="188"/>
      <c r="G2" s="188"/>
      <c r="H2" s="188"/>
      <c r="I2" s="188"/>
      <c r="J2" s="188"/>
      <c r="K2" s="188"/>
      <c r="L2" s="188"/>
      <c r="M2" s="188"/>
      <c r="N2" s="188"/>
    </row>
    <row r="4" spans="1:14" x14ac:dyDescent="0.3">
      <c r="A4" t="s">
        <v>2</v>
      </c>
    </row>
    <row r="6" spans="1:14" x14ac:dyDescent="0.3">
      <c r="A6" s="189" t="s">
        <v>3</v>
      </c>
      <c r="B6" s="189"/>
      <c r="C6" s="189"/>
      <c r="D6" s="189"/>
      <c r="E6" s="189"/>
      <c r="F6" s="189"/>
      <c r="G6" s="189"/>
      <c r="H6" s="189"/>
      <c r="I6" s="189"/>
      <c r="J6" s="189"/>
      <c r="K6" s="189"/>
      <c r="L6" s="189"/>
      <c r="M6" s="189"/>
      <c r="N6" s="189"/>
    </row>
    <row r="8" spans="1:14" x14ac:dyDescent="0.3">
      <c r="A8" t="s">
        <v>4</v>
      </c>
    </row>
    <row r="10" spans="1:14" ht="15.6" x14ac:dyDescent="0.3">
      <c r="B10" s="47"/>
      <c r="C10" s="48" t="s">
        <v>5</v>
      </c>
    </row>
    <row r="12" spans="1:14" ht="15.6" x14ac:dyDescent="0.3">
      <c r="B12" s="49"/>
      <c r="C12" s="48" t="s">
        <v>6</v>
      </c>
    </row>
    <row r="14" spans="1:14" ht="15.6" x14ac:dyDescent="0.3">
      <c r="B14" s="50"/>
      <c r="C14" s="48" t="s">
        <v>7</v>
      </c>
    </row>
    <row r="16" spans="1:14" ht="15.6" x14ac:dyDescent="0.3">
      <c r="B16" s="51"/>
      <c r="C16" s="48" t="s">
        <v>8</v>
      </c>
    </row>
    <row r="18" spans="1:16" ht="15.75" customHeight="1" x14ac:dyDescent="0.3">
      <c r="A18" s="190" t="s">
        <v>9</v>
      </c>
      <c r="B18" s="190"/>
      <c r="C18" s="190"/>
      <c r="D18" s="190"/>
      <c r="E18" s="190"/>
      <c r="F18" s="190"/>
      <c r="G18" s="190"/>
      <c r="H18" s="190"/>
      <c r="I18" s="190"/>
      <c r="J18" s="190"/>
      <c r="K18" s="190"/>
      <c r="L18" s="190"/>
      <c r="M18" s="190"/>
      <c r="N18" s="190"/>
      <c r="O18" s="46"/>
      <c r="P18" s="46"/>
    </row>
    <row r="19" spans="1:16" ht="15" customHeight="1" x14ac:dyDescent="0.3">
      <c r="A19" s="190"/>
      <c r="B19" s="190"/>
      <c r="C19" s="190"/>
      <c r="D19" s="190"/>
      <c r="E19" s="190"/>
      <c r="F19" s="190"/>
      <c r="G19" s="190"/>
      <c r="H19" s="190"/>
      <c r="I19" s="190"/>
      <c r="J19" s="190"/>
      <c r="K19" s="190"/>
      <c r="L19" s="190"/>
      <c r="M19" s="190"/>
      <c r="N19" s="190"/>
      <c r="O19" s="46"/>
      <c r="P19" s="46"/>
    </row>
  </sheetData>
  <sheetProtection algorithmName="SHA-512" hashValue="9rHuVUzlx8QBte5SW/jxCNdPNHLkef0K5zCcLUuAVs7+OWdNH8jqwozyTQB8eFkAKLisEgSzpMxqjcvMytHHpg==" saltValue="dcKxVo3uq2bn0EQ4UKUQhw==" spinCount="100000" sheet="1" objects="1" scenarios="1"/>
  <mergeCells count="4">
    <mergeCell ref="A1:N1"/>
    <mergeCell ref="A2:N2"/>
    <mergeCell ref="A6:N6"/>
    <mergeCell ref="A18:N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8A420-EB26-4871-9A56-E203A54112B4}">
  <dimension ref="A1:N138"/>
  <sheetViews>
    <sheetView showGridLines="0" tabSelected="1" zoomScale="70" zoomScaleNormal="70" workbookViewId="0">
      <selection activeCell="C5" sqref="C5:F5"/>
    </sheetView>
  </sheetViews>
  <sheetFormatPr defaultColWidth="9.109375" defaultRowHeight="15.6" x14ac:dyDescent="0.3"/>
  <cols>
    <col min="1" max="1" width="9.109375" style="61"/>
    <col min="2" max="2" width="29" style="61" customWidth="1"/>
    <col min="3" max="3" width="34.5546875" style="61" customWidth="1"/>
    <col min="4" max="4" width="24.6640625" style="61" customWidth="1"/>
    <col min="5" max="5" width="16.6640625" style="61" customWidth="1"/>
    <col min="6" max="6" width="23.44140625" style="61" customWidth="1"/>
    <col min="7" max="7" width="12.88671875" style="61" customWidth="1"/>
    <col min="8" max="8" width="17.109375" style="61" customWidth="1"/>
    <col min="9" max="9" width="22" style="61" customWidth="1"/>
    <col min="10" max="10" width="49.33203125" style="63" customWidth="1"/>
    <col min="11" max="11" width="35.6640625" style="61" bestFit="1" customWidth="1"/>
    <col min="12" max="12" width="21" style="61" bestFit="1" customWidth="1"/>
    <col min="13" max="13" width="24" style="61" bestFit="1" customWidth="1"/>
    <col min="14" max="14" width="64.109375" style="61" customWidth="1"/>
    <col min="15" max="16384" width="9.109375" style="61"/>
  </cols>
  <sheetData>
    <row r="1" spans="1:14" ht="23.4" x14ac:dyDescent="0.45">
      <c r="A1" s="282" t="s">
        <v>0</v>
      </c>
      <c r="B1" s="282"/>
      <c r="C1" s="282"/>
      <c r="D1" s="282"/>
      <c r="E1" s="282"/>
      <c r="F1" s="282"/>
      <c r="G1" s="282"/>
      <c r="H1" s="282"/>
      <c r="I1" s="282"/>
      <c r="J1" s="282"/>
      <c r="K1" s="282"/>
      <c r="L1" s="282"/>
      <c r="M1" s="282"/>
      <c r="N1" s="282"/>
    </row>
    <row r="2" spans="1:14" ht="23.4" x14ac:dyDescent="0.45">
      <c r="A2" s="283" t="s">
        <v>1</v>
      </c>
      <c r="B2" s="283"/>
      <c r="C2" s="283"/>
      <c r="D2" s="283"/>
      <c r="E2" s="283"/>
      <c r="F2" s="283"/>
      <c r="G2" s="283"/>
      <c r="H2" s="283"/>
      <c r="I2" s="283"/>
      <c r="J2" s="283"/>
      <c r="K2" s="283"/>
      <c r="L2" s="283"/>
      <c r="M2" s="283"/>
      <c r="N2" s="283"/>
    </row>
    <row r="3" spans="1:14" x14ac:dyDescent="0.3">
      <c r="A3" s="284" t="s">
        <v>10</v>
      </c>
      <c r="B3" s="284"/>
      <c r="C3" s="284"/>
      <c r="D3" s="284"/>
      <c r="E3" s="284"/>
      <c r="F3" s="284"/>
      <c r="G3" s="284"/>
      <c r="H3" s="284"/>
      <c r="I3" s="284"/>
      <c r="J3" s="284"/>
      <c r="K3" s="284"/>
      <c r="L3" s="284"/>
    </row>
    <row r="5" spans="1:14" x14ac:dyDescent="0.3">
      <c r="B5" s="62" t="s">
        <v>11</v>
      </c>
      <c r="C5" s="285"/>
      <c r="D5" s="285"/>
      <c r="E5" s="285"/>
      <c r="F5" s="285"/>
    </row>
    <row r="6" spans="1:14" x14ac:dyDescent="0.3">
      <c r="B6" s="62" t="s">
        <v>12</v>
      </c>
      <c r="C6" s="285"/>
      <c r="D6" s="285"/>
      <c r="E6" s="285"/>
      <c r="F6" s="285"/>
      <c r="G6" s="286" t="s">
        <v>13</v>
      </c>
      <c r="H6" s="287"/>
      <c r="I6" s="287"/>
    </row>
    <row r="7" spans="1:14" x14ac:dyDescent="0.3">
      <c r="B7" s="62" t="s">
        <v>14</v>
      </c>
      <c r="C7" s="285"/>
      <c r="D7" s="285"/>
      <c r="E7" s="285"/>
      <c r="F7" s="285"/>
      <c r="G7" s="286" t="s">
        <v>13</v>
      </c>
      <c r="H7" s="287"/>
      <c r="I7" s="287"/>
    </row>
    <row r="8" spans="1:14" x14ac:dyDescent="0.3">
      <c r="B8" s="62" t="s">
        <v>15</v>
      </c>
      <c r="C8" s="285"/>
      <c r="D8" s="285"/>
      <c r="E8" s="285"/>
      <c r="F8" s="285"/>
    </row>
    <row r="9" spans="1:14" x14ac:dyDescent="0.3">
      <c r="B9" s="62" t="s">
        <v>16</v>
      </c>
      <c r="C9" s="285"/>
      <c r="D9" s="285"/>
      <c r="E9" s="285"/>
      <c r="F9" s="285"/>
    </row>
    <row r="11" spans="1:14" ht="21.6" thickBot="1" x14ac:dyDescent="0.45">
      <c r="A11" s="303" t="s">
        <v>17</v>
      </c>
      <c r="B11" s="303"/>
      <c r="C11" s="303"/>
      <c r="D11" s="303"/>
      <c r="E11" s="303"/>
      <c r="F11" s="303"/>
      <c r="G11" s="303"/>
      <c r="H11" s="303"/>
      <c r="I11" s="303"/>
      <c r="J11" s="303"/>
      <c r="K11" s="303"/>
      <c r="L11" s="303"/>
      <c r="M11" s="303"/>
      <c r="N11" s="303"/>
    </row>
    <row r="12" spans="1:14" ht="24.75" customHeight="1" thickBot="1" x14ac:dyDescent="0.35">
      <c r="A12" s="304" t="s">
        <v>18</v>
      </c>
      <c r="B12" s="305"/>
      <c r="C12" s="305"/>
      <c r="D12" s="306" t="s">
        <v>19</v>
      </c>
      <c r="E12" s="305"/>
      <c r="F12" s="305"/>
      <c r="G12" s="305"/>
      <c r="H12" s="305"/>
      <c r="I12" s="307"/>
      <c r="J12" s="64" t="s">
        <v>20</v>
      </c>
      <c r="K12" s="65" t="s">
        <v>21</v>
      </c>
      <c r="L12" s="65" t="s">
        <v>22</v>
      </c>
      <c r="M12" s="65" t="s">
        <v>23</v>
      </c>
      <c r="N12" s="66" t="s">
        <v>24</v>
      </c>
    </row>
    <row r="13" spans="1:14" ht="31.5" customHeight="1" thickBot="1" x14ac:dyDescent="0.35">
      <c r="A13" s="313" t="s">
        <v>25</v>
      </c>
      <c r="B13" s="194"/>
      <c r="C13" s="314"/>
      <c r="D13" s="308" t="s">
        <v>26</v>
      </c>
      <c r="E13" s="309"/>
      <c r="F13" s="56"/>
      <c r="I13" s="67"/>
      <c r="J13" s="68" t="s">
        <v>27</v>
      </c>
      <c r="K13" s="69">
        <v>17</v>
      </c>
      <c r="L13" s="234" t="str">
        <f>IF(H14="","",
   IF(H14&gt;=0.5,17,
   IF(H14&gt;=0.1,10,
   IF(H14&gt;=0.05,7,0))))</f>
        <v/>
      </c>
      <c r="M13" s="298"/>
      <c r="N13" s="231"/>
    </row>
    <row r="14" spans="1:14" ht="31.5" customHeight="1" thickBot="1" x14ac:dyDescent="0.35">
      <c r="A14" s="195"/>
      <c r="B14" s="196"/>
      <c r="C14" s="315"/>
      <c r="D14" s="310"/>
      <c r="E14" s="310"/>
      <c r="G14" s="70" t="s">
        <v>28</v>
      </c>
      <c r="H14" s="71" t="str">
        <f>IF(OR(F13="",F15=""),"",IFERROR(F13/F15,""))</f>
        <v/>
      </c>
      <c r="I14" s="72"/>
      <c r="J14" s="73" t="s">
        <v>29</v>
      </c>
      <c r="K14" s="74">
        <v>10</v>
      </c>
      <c r="L14" s="235"/>
      <c r="M14" s="299"/>
      <c r="N14" s="232"/>
    </row>
    <row r="15" spans="1:14" ht="36.9" customHeight="1" thickBot="1" x14ac:dyDescent="0.35">
      <c r="A15" s="195"/>
      <c r="B15" s="196"/>
      <c r="C15" s="315"/>
      <c r="D15" s="311" t="s">
        <v>30</v>
      </c>
      <c r="E15" s="312"/>
      <c r="F15" s="56"/>
      <c r="G15" s="75"/>
      <c r="H15" s="76" t="s">
        <v>31</v>
      </c>
      <c r="I15" s="75"/>
      <c r="J15" s="229" t="s">
        <v>32</v>
      </c>
      <c r="K15" s="77">
        <v>7</v>
      </c>
      <c r="L15" s="235"/>
      <c r="M15" s="299"/>
      <c r="N15" s="232"/>
    </row>
    <row r="16" spans="1:14" ht="9" customHeight="1" thickBot="1" x14ac:dyDescent="0.35">
      <c r="A16" s="78"/>
      <c r="B16" s="78"/>
      <c r="C16" s="79"/>
      <c r="D16" s="80"/>
      <c r="E16" s="81"/>
      <c r="F16" s="82"/>
      <c r="G16" s="83"/>
      <c r="H16" s="84"/>
      <c r="I16" s="83"/>
      <c r="J16" s="230"/>
      <c r="K16" s="85"/>
      <c r="L16" s="236"/>
      <c r="M16" s="300"/>
      <c r="N16" s="233"/>
    </row>
    <row r="17" spans="1:14" ht="40.5" customHeight="1" thickBot="1" x14ac:dyDescent="0.35">
      <c r="A17" s="292" t="s">
        <v>33</v>
      </c>
      <c r="B17" s="293"/>
      <c r="C17" s="293"/>
      <c r="D17" s="86"/>
      <c r="G17" s="87"/>
      <c r="H17" s="87"/>
      <c r="I17" s="88"/>
      <c r="J17" s="89" t="s">
        <v>34</v>
      </c>
      <c r="K17" s="90">
        <v>30</v>
      </c>
      <c r="L17" s="297" t="str">
        <f>_xlfn.LET(
  _xlpm.sel, UPPER(TRIM(F18)),
  _xlpm.units, VALUE(F13),
  IF(_xlpm.sel="(SELECT)","",
     IF(_xlpm.sel="NO",0,
        IF(_xlpm.sel="YES",
           IF(ISNUMBER(_xlpm.units),
              IF(_xlpm.units&gt;=20,30,
                 IF(AND(_xlpm.units&gt;=7,_xlpm.units&lt;=19),10,
                    IF(AND(_xlpm.units&gt;=4,_xlpm.units&lt;=6),7,"")
                 )
              ),
              ""
           ),
           ""
        )
     )
  )
)</f>
        <v/>
      </c>
      <c r="M17" s="298"/>
      <c r="N17" s="301"/>
    </row>
    <row r="18" spans="1:14" ht="30.75" customHeight="1" thickBot="1" x14ac:dyDescent="0.35">
      <c r="A18" s="294"/>
      <c r="B18" s="276"/>
      <c r="C18" s="276"/>
      <c r="D18" s="210" t="s">
        <v>35</v>
      </c>
      <c r="E18" s="211"/>
      <c r="F18" s="57" t="s">
        <v>36</v>
      </c>
      <c r="G18" s="87"/>
      <c r="H18" s="87"/>
      <c r="I18" s="88"/>
      <c r="J18" s="73" t="s">
        <v>37</v>
      </c>
      <c r="K18" s="74">
        <v>10</v>
      </c>
      <c r="L18" s="235"/>
      <c r="M18" s="299"/>
      <c r="N18" s="301"/>
    </row>
    <row r="19" spans="1:14" ht="33.6" customHeight="1" thickBot="1" x14ac:dyDescent="0.35">
      <c r="A19" s="295"/>
      <c r="B19" s="296"/>
      <c r="C19" s="296"/>
      <c r="D19" s="91"/>
      <c r="E19" s="302"/>
      <c r="F19" s="302"/>
      <c r="G19" s="302"/>
      <c r="H19" s="92"/>
      <c r="I19" s="93"/>
      <c r="J19" s="94" t="s">
        <v>38</v>
      </c>
      <c r="K19" s="95">
        <v>7</v>
      </c>
      <c r="L19" s="236"/>
      <c r="M19" s="300"/>
      <c r="N19" s="301"/>
    </row>
    <row r="20" spans="1:14" ht="69" customHeight="1" thickBot="1" x14ac:dyDescent="0.35">
      <c r="A20" s="327" t="s">
        <v>39</v>
      </c>
      <c r="B20" s="328"/>
      <c r="C20" s="328"/>
      <c r="D20" s="333" t="s">
        <v>40</v>
      </c>
      <c r="E20" s="334"/>
      <c r="G20" s="62"/>
      <c r="H20" s="62"/>
      <c r="I20" s="96"/>
      <c r="J20" s="97" t="s">
        <v>41</v>
      </c>
      <c r="K20" s="98">
        <v>15</v>
      </c>
      <c r="L20" s="318" t="str" cm="1">
        <f t="array" ref="L20">IF(OR(F21="",F21="(Select)"),
   "",
   IFERROR(
     INDEX({15,8,3,0},
       MATCH(F21,{"Committed","Pending","Planning","N/A"},0)
     ),
   "")
)</f>
        <v/>
      </c>
      <c r="M20" s="321"/>
      <c r="N20" s="324"/>
    </row>
    <row r="21" spans="1:14" ht="24.6" customHeight="1" x14ac:dyDescent="0.3">
      <c r="A21" s="329"/>
      <c r="B21" s="330"/>
      <c r="C21" s="330"/>
      <c r="D21" s="335"/>
      <c r="E21" s="336"/>
      <c r="F21" s="58" t="s">
        <v>36</v>
      </c>
      <c r="G21" s="99"/>
      <c r="H21" s="99"/>
      <c r="I21" s="100"/>
      <c r="J21" s="73" t="s">
        <v>42</v>
      </c>
      <c r="K21" s="74">
        <v>8</v>
      </c>
      <c r="L21" s="319"/>
      <c r="M21" s="322"/>
      <c r="N21" s="325"/>
    </row>
    <row r="22" spans="1:14" ht="72" customHeight="1" thickBot="1" x14ac:dyDescent="0.35">
      <c r="A22" s="331"/>
      <c r="B22" s="332"/>
      <c r="C22" s="332"/>
      <c r="D22" s="337"/>
      <c r="E22" s="338"/>
      <c r="F22" s="101" t="s">
        <v>43</v>
      </c>
      <c r="G22" s="102"/>
      <c r="H22" s="102"/>
      <c r="I22" s="93"/>
      <c r="J22" s="94" t="s">
        <v>44</v>
      </c>
      <c r="K22" s="95">
        <v>3</v>
      </c>
      <c r="L22" s="320"/>
      <c r="M22" s="323"/>
      <c r="N22" s="326"/>
    </row>
    <row r="23" spans="1:14" ht="15" thickBot="1" x14ac:dyDescent="0.35">
      <c r="A23" s="316" t="s">
        <v>45</v>
      </c>
      <c r="B23" s="316"/>
      <c r="C23" s="316"/>
      <c r="D23" s="316"/>
      <c r="E23" s="316"/>
      <c r="F23" s="316"/>
      <c r="G23" s="316"/>
      <c r="H23" s="316"/>
      <c r="I23" s="316"/>
      <c r="J23" s="316"/>
      <c r="K23" s="316"/>
      <c r="L23" s="103">
        <f>SUM(L13:L22)</f>
        <v>0</v>
      </c>
      <c r="M23" s="104">
        <f>SUM(M13:M22)</f>
        <v>0</v>
      </c>
    </row>
    <row r="25" spans="1:14" ht="21.6" thickBot="1" x14ac:dyDescent="0.45">
      <c r="A25" s="303" t="s">
        <v>46</v>
      </c>
      <c r="B25" s="303"/>
      <c r="C25" s="303"/>
      <c r="D25" s="303"/>
      <c r="E25" s="303"/>
      <c r="F25" s="303"/>
      <c r="G25" s="303"/>
      <c r="H25" s="303"/>
      <c r="I25" s="303"/>
      <c r="J25" s="303"/>
      <c r="K25" s="303"/>
      <c r="L25" s="303"/>
      <c r="M25" s="303"/>
      <c r="N25" s="303"/>
    </row>
    <row r="26" spans="1:14" ht="16.2" thickBot="1" x14ac:dyDescent="0.35">
      <c r="A26" s="304" t="s">
        <v>18</v>
      </c>
      <c r="B26" s="305"/>
      <c r="C26" s="307"/>
      <c r="D26" s="306" t="s">
        <v>19</v>
      </c>
      <c r="E26" s="305"/>
      <c r="F26" s="305"/>
      <c r="G26" s="305"/>
      <c r="H26" s="305"/>
      <c r="I26" s="307"/>
      <c r="J26" s="105" t="s">
        <v>20</v>
      </c>
      <c r="K26" s="65" t="s">
        <v>21</v>
      </c>
      <c r="L26" s="106" t="s">
        <v>22</v>
      </c>
      <c r="M26" s="106" t="s">
        <v>23</v>
      </c>
      <c r="N26" s="66" t="s">
        <v>24</v>
      </c>
    </row>
    <row r="27" spans="1:14" ht="45" customHeight="1" x14ac:dyDescent="0.3">
      <c r="A27" s="317" t="s">
        <v>47</v>
      </c>
      <c r="B27" s="274"/>
      <c r="C27" s="274"/>
      <c r="D27" s="107"/>
      <c r="E27" s="108"/>
      <c r="F27" s="108"/>
      <c r="G27" s="108"/>
      <c r="H27" s="108"/>
      <c r="I27" s="109"/>
      <c r="J27" s="110" t="s">
        <v>48</v>
      </c>
      <c r="K27" s="111">
        <v>15</v>
      </c>
      <c r="L27" s="291" t="str" cm="1">
        <f t="array" ref="L27">IF(OR(F29="",F29="(Select)"),
   "",
   IFERROR(
     INDEX({15,12,10,8,6,2,0},
       MATCH(F29,{"Similar/Larger Scale, Significant Qualifying Population Inclusion","Smaller Scale &amp; Significant Qualifying Population Inclusion","Similar/Larger Scale, Moderate Qualifying Population Inclusion","Smaller Scale &amp; Moderate Qualifying Population Inclusion","Similar/Larger Scale, Minimal Qualifying Population Inclusion","Smaller Scale &amp; Minimal Qualifying Population Inclusion","N/A"},0)
     ),
   "")
)</f>
        <v/>
      </c>
      <c r="M27" s="206"/>
      <c r="N27" s="206"/>
    </row>
    <row r="28" spans="1:14" ht="40.5" customHeight="1" thickBot="1" x14ac:dyDescent="0.35">
      <c r="A28" s="275"/>
      <c r="B28" s="276"/>
      <c r="C28" s="276"/>
      <c r="D28" s="112"/>
      <c r="E28" s="62"/>
      <c r="F28" s="62"/>
      <c r="G28" s="62"/>
      <c r="H28" s="62"/>
      <c r="J28" s="113" t="s">
        <v>49</v>
      </c>
      <c r="K28" s="114">
        <v>12</v>
      </c>
      <c r="L28" s="200"/>
      <c r="M28" s="207"/>
      <c r="N28" s="207"/>
    </row>
    <row r="29" spans="1:14" ht="42" customHeight="1" x14ac:dyDescent="0.3">
      <c r="A29" s="275"/>
      <c r="B29" s="276"/>
      <c r="C29" s="276"/>
      <c r="D29" s="237" t="s">
        <v>50</v>
      </c>
      <c r="E29" s="238"/>
      <c r="F29" s="58" t="s">
        <v>36</v>
      </c>
      <c r="G29" s="62"/>
      <c r="H29" s="62"/>
      <c r="J29" s="113" t="s">
        <v>51</v>
      </c>
      <c r="K29" s="114">
        <v>10</v>
      </c>
      <c r="L29" s="200"/>
      <c r="M29" s="207"/>
      <c r="N29" s="207"/>
    </row>
    <row r="30" spans="1:14" ht="31.2" x14ac:dyDescent="0.3">
      <c r="A30" s="275"/>
      <c r="B30" s="276"/>
      <c r="C30" s="276"/>
      <c r="D30" s="112"/>
      <c r="E30" s="62"/>
      <c r="F30" s="76"/>
      <c r="G30" s="62"/>
      <c r="H30" s="62"/>
      <c r="J30" s="113" t="s">
        <v>52</v>
      </c>
      <c r="K30" s="114">
        <v>8</v>
      </c>
      <c r="L30" s="200"/>
      <c r="M30" s="207"/>
      <c r="N30" s="207"/>
    </row>
    <row r="31" spans="1:14" ht="31.2" x14ac:dyDescent="0.3">
      <c r="A31" s="275"/>
      <c r="B31" s="276"/>
      <c r="C31" s="276"/>
      <c r="D31" s="112"/>
      <c r="E31" s="62"/>
      <c r="F31" s="62"/>
      <c r="G31" s="62"/>
      <c r="H31" s="62"/>
      <c r="J31" s="113" t="s">
        <v>53</v>
      </c>
      <c r="K31" s="114">
        <v>6</v>
      </c>
      <c r="L31" s="200"/>
      <c r="M31" s="207"/>
      <c r="N31" s="207"/>
    </row>
    <row r="32" spans="1:14" ht="31.8" thickBot="1" x14ac:dyDescent="0.35">
      <c r="A32" s="277"/>
      <c r="B32" s="278"/>
      <c r="C32" s="278"/>
      <c r="D32" s="115"/>
      <c r="E32" s="116"/>
      <c r="F32" s="116"/>
      <c r="G32" s="116"/>
      <c r="H32" s="116"/>
      <c r="I32" s="80"/>
      <c r="J32" s="117" t="s">
        <v>54</v>
      </c>
      <c r="K32" s="118">
        <v>2</v>
      </c>
      <c r="L32" s="202"/>
      <c r="M32" s="209"/>
      <c r="N32" s="209"/>
    </row>
    <row r="33" spans="1:14" ht="71.25" customHeight="1" x14ac:dyDescent="0.3">
      <c r="A33" s="193" t="s">
        <v>55</v>
      </c>
      <c r="B33" s="194"/>
      <c r="C33" s="194"/>
      <c r="D33" s="119"/>
      <c r="E33" s="109"/>
      <c r="F33" s="109"/>
      <c r="G33" s="109"/>
      <c r="H33" s="109"/>
      <c r="I33" s="120"/>
      <c r="J33" s="121" t="s">
        <v>56</v>
      </c>
      <c r="K33" s="122">
        <v>3</v>
      </c>
      <c r="L33" s="339" t="str" cm="1">
        <f t="array" ref="L33">IF(OR(F34="",F34="(Select)"), "", IFERROR( _xlfn.XLOOKUP(F34, {"Owned and Operated similar or larger federally funded project within the past 5 years","Owned and Operated similar or larger scale project with federal funding over 5 years ago","Owned and operated smaller-scale federally funded project","N/A"}, {3,2,1,0} ), "") )</f>
        <v/>
      </c>
      <c r="M33" s="206"/>
      <c r="N33" s="203"/>
    </row>
    <row r="34" spans="1:14" ht="44.4" customHeight="1" x14ac:dyDescent="0.3">
      <c r="A34" s="195"/>
      <c r="B34" s="196"/>
      <c r="C34" s="196"/>
      <c r="D34" s="237" t="s">
        <v>57</v>
      </c>
      <c r="E34" s="238"/>
      <c r="F34" s="59" t="s">
        <v>36</v>
      </c>
      <c r="I34" s="100"/>
      <c r="J34" s="123" t="s">
        <v>58</v>
      </c>
      <c r="K34" s="124">
        <v>2</v>
      </c>
      <c r="L34" s="200"/>
      <c r="M34" s="207"/>
      <c r="N34" s="204"/>
    </row>
    <row r="35" spans="1:14" ht="66.900000000000006" customHeight="1" x14ac:dyDescent="0.3">
      <c r="A35" s="195"/>
      <c r="B35" s="196"/>
      <c r="C35" s="196"/>
      <c r="D35" s="86"/>
      <c r="F35" s="125"/>
      <c r="I35" s="100"/>
      <c r="J35" s="126" t="s">
        <v>59</v>
      </c>
      <c r="K35" s="127">
        <v>1</v>
      </c>
      <c r="L35" s="201"/>
      <c r="M35" s="208"/>
      <c r="N35" s="204"/>
    </row>
    <row r="36" spans="1:14" ht="61.5" customHeight="1" thickBot="1" x14ac:dyDescent="0.35">
      <c r="A36" s="128"/>
      <c r="B36" s="129"/>
      <c r="C36" s="129"/>
      <c r="D36" s="119"/>
      <c r="E36" s="109"/>
      <c r="F36" s="109"/>
      <c r="G36" s="109"/>
      <c r="H36" s="109"/>
      <c r="I36" s="109"/>
      <c r="J36" s="130" t="s">
        <v>60</v>
      </c>
      <c r="K36" s="131">
        <v>1</v>
      </c>
      <c r="L36" s="291" t="str">
        <f>IF(COUNTA(E37:H37)=0,"",
   IF(COUNTIF(E37:H37,"Yes")=0,"",
      COUNTIF(E37:H37,"Yes")
   )
)</f>
        <v/>
      </c>
      <c r="M36" s="206"/>
      <c r="N36" s="206"/>
    </row>
    <row r="37" spans="1:14" ht="107.25" customHeight="1" thickBot="1" x14ac:dyDescent="0.35">
      <c r="A37" s="275" t="s">
        <v>61</v>
      </c>
      <c r="B37" s="276"/>
      <c r="C37" s="342"/>
      <c r="D37" s="237" t="s">
        <v>62</v>
      </c>
      <c r="E37" s="60" t="s">
        <v>36</v>
      </c>
      <c r="F37" s="60" t="s">
        <v>36</v>
      </c>
      <c r="G37" s="60" t="s">
        <v>36</v>
      </c>
      <c r="H37" s="60" t="s">
        <v>36</v>
      </c>
      <c r="J37" s="73" t="s">
        <v>63</v>
      </c>
      <c r="K37" s="132">
        <v>1</v>
      </c>
      <c r="L37" s="200"/>
      <c r="M37" s="207"/>
      <c r="N37" s="207"/>
    </row>
    <row r="38" spans="1:14" ht="153" customHeight="1" thickBot="1" x14ac:dyDescent="0.35">
      <c r="A38" s="275"/>
      <c r="B38" s="276"/>
      <c r="C38" s="342"/>
      <c r="D38" s="237"/>
      <c r="E38" s="133" t="s">
        <v>64</v>
      </c>
      <c r="F38" s="133" t="s">
        <v>65</v>
      </c>
      <c r="G38" s="133" t="s">
        <v>66</v>
      </c>
      <c r="H38" s="133" t="s">
        <v>67</v>
      </c>
      <c r="J38" s="73" t="s">
        <v>68</v>
      </c>
      <c r="K38" s="132">
        <v>1</v>
      </c>
      <c r="L38" s="200"/>
      <c r="M38" s="207"/>
      <c r="N38" s="207"/>
    </row>
    <row r="39" spans="1:14" ht="31.8" thickBot="1" x14ac:dyDescent="0.35">
      <c r="A39" s="134"/>
      <c r="B39" s="135"/>
      <c r="C39" s="135"/>
      <c r="D39" s="340"/>
      <c r="E39" s="341"/>
      <c r="F39" s="341"/>
      <c r="G39" s="341"/>
      <c r="H39" s="341"/>
      <c r="I39" s="80"/>
      <c r="J39" s="136" t="s">
        <v>69</v>
      </c>
      <c r="K39" s="137">
        <v>1</v>
      </c>
      <c r="L39" s="202"/>
      <c r="M39" s="209"/>
      <c r="N39" s="209"/>
    </row>
    <row r="40" spans="1:14" ht="43.5" customHeight="1" x14ac:dyDescent="0.3">
      <c r="A40" s="195" t="s">
        <v>70</v>
      </c>
      <c r="B40" s="196"/>
      <c r="C40" s="196"/>
      <c r="D40" s="138"/>
      <c r="E40" s="139"/>
      <c r="F40" s="139"/>
      <c r="G40" s="139"/>
      <c r="H40" s="139"/>
      <c r="J40" s="97" t="s">
        <v>71</v>
      </c>
      <c r="K40" s="140">
        <v>19</v>
      </c>
      <c r="L40" s="339" t="str" cm="1">
        <f t="array" ref="L40">_xlfn.LET(
_xlpm.p,H42,
_xlpm.s,F43,
IF(_xlpm.p="","",
IF(_xlpm.p=0,0,
IF(_xlpm.p=1,19,
IF(_xlpm.p&gt;=51.1%,16,
IF(_xlpm.p&gt;=20.1%,13,
IF(AND(_xlpm.p&gt;=10.1%,_xlpm.s&gt;=4),10,
IF(AND(_xlpm.p&gt;=5%,_xlpm.s&gt;=4),7,
IF(AND(_xlpm.p&lt;5%,_xlpm.s&gt;=4),6,0)
)
)
)
)
)
)
))</f>
        <v/>
      </c>
      <c r="M40" s="343"/>
      <c r="N40" s="343"/>
    </row>
    <row r="41" spans="1:14" ht="42.75" customHeight="1" x14ac:dyDescent="0.3">
      <c r="A41" s="195"/>
      <c r="B41" s="196"/>
      <c r="C41" s="196"/>
      <c r="D41" s="210" t="s">
        <v>72</v>
      </c>
      <c r="E41" s="225"/>
      <c r="F41" s="132">
        <f>F15</f>
        <v>0</v>
      </c>
      <c r="J41" s="73" t="s">
        <v>73</v>
      </c>
      <c r="K41" s="132">
        <v>16</v>
      </c>
      <c r="L41" s="200"/>
      <c r="M41" s="207"/>
      <c r="N41" s="207"/>
    </row>
    <row r="42" spans="1:14" ht="48" customHeight="1" thickBot="1" x14ac:dyDescent="0.35">
      <c r="A42" s="195"/>
      <c r="B42" s="196"/>
      <c r="C42" s="196"/>
      <c r="D42" s="86"/>
      <c r="G42" s="141" t="s">
        <v>28</v>
      </c>
      <c r="H42" s="142" t="str">
        <f>IF(OR(F43="",F41=""),"",IFERROR(F43/F41,""))</f>
        <v/>
      </c>
      <c r="J42" s="73" t="s">
        <v>74</v>
      </c>
      <c r="K42" s="132">
        <v>13</v>
      </c>
      <c r="L42" s="200"/>
      <c r="M42" s="207"/>
      <c r="N42" s="207"/>
    </row>
    <row r="43" spans="1:14" ht="48" customHeight="1" thickBot="1" x14ac:dyDescent="0.35">
      <c r="A43" s="195"/>
      <c r="B43" s="196"/>
      <c r="C43" s="196"/>
      <c r="D43" s="210" t="s">
        <v>75</v>
      </c>
      <c r="E43" s="211"/>
      <c r="F43" s="60"/>
      <c r="H43" s="139" t="s">
        <v>76</v>
      </c>
      <c r="J43" s="73" t="s">
        <v>77</v>
      </c>
      <c r="K43" s="132">
        <v>10</v>
      </c>
      <c r="L43" s="200"/>
      <c r="M43" s="207"/>
      <c r="N43" s="207"/>
    </row>
    <row r="44" spans="1:14" x14ac:dyDescent="0.3">
      <c r="A44" s="195"/>
      <c r="B44" s="196"/>
      <c r="C44" s="196"/>
      <c r="D44" s="86"/>
      <c r="E44" s="141"/>
      <c r="F44" s="143"/>
      <c r="J44" s="73" t="s">
        <v>78</v>
      </c>
      <c r="K44" s="132">
        <v>7</v>
      </c>
      <c r="L44" s="200"/>
      <c r="M44" s="207"/>
      <c r="N44" s="207"/>
    </row>
    <row r="45" spans="1:14" ht="60" customHeight="1" thickBot="1" x14ac:dyDescent="0.35">
      <c r="A45" s="195"/>
      <c r="B45" s="196"/>
      <c r="C45" s="196"/>
      <c r="D45" s="241"/>
      <c r="E45" s="242"/>
      <c r="F45" s="144"/>
      <c r="G45" s="145"/>
      <c r="J45" s="73" t="s">
        <v>79</v>
      </c>
      <c r="K45" s="132">
        <v>6</v>
      </c>
      <c r="L45" s="200"/>
      <c r="M45" s="209"/>
      <c r="N45" s="209"/>
    </row>
    <row r="46" spans="1:14" ht="15" thickBot="1" x14ac:dyDescent="0.35">
      <c r="A46" s="316" t="s">
        <v>80</v>
      </c>
      <c r="B46" s="316"/>
      <c r="C46" s="316"/>
      <c r="D46" s="316"/>
      <c r="E46" s="316"/>
      <c r="F46" s="316"/>
      <c r="G46" s="316"/>
      <c r="H46" s="316"/>
      <c r="I46" s="316"/>
      <c r="J46" s="316"/>
      <c r="K46" s="316"/>
      <c r="L46" s="103">
        <f>SUM(L27:L45)</f>
        <v>0</v>
      </c>
      <c r="M46" s="104">
        <f>SUM(M39:M45)</f>
        <v>0</v>
      </c>
    </row>
    <row r="47" spans="1:14" x14ac:dyDescent="0.3">
      <c r="A47" s="146"/>
      <c r="B47" s="146"/>
      <c r="C47" s="146"/>
    </row>
    <row r="48" spans="1:14" ht="21.6" thickBot="1" x14ac:dyDescent="0.45">
      <c r="A48" s="303" t="s">
        <v>81</v>
      </c>
      <c r="B48" s="303"/>
      <c r="C48" s="303"/>
      <c r="D48" s="303"/>
      <c r="E48" s="303"/>
      <c r="F48" s="303"/>
      <c r="G48" s="303"/>
      <c r="H48" s="303"/>
      <c r="I48" s="303"/>
      <c r="J48" s="303"/>
      <c r="K48" s="303"/>
      <c r="L48" s="303"/>
      <c r="M48" s="303"/>
      <c r="N48" s="303"/>
    </row>
    <row r="49" spans="1:14" ht="15.75" customHeight="1" thickBot="1" x14ac:dyDescent="0.35">
      <c r="A49" s="304" t="s">
        <v>18</v>
      </c>
      <c r="B49" s="305"/>
      <c r="C49" s="307"/>
      <c r="D49" s="306" t="s">
        <v>19</v>
      </c>
      <c r="E49" s="305"/>
      <c r="F49" s="305"/>
      <c r="G49" s="305"/>
      <c r="H49" s="305"/>
      <c r="I49" s="307"/>
      <c r="J49" s="64" t="s">
        <v>20</v>
      </c>
      <c r="K49" s="65" t="s">
        <v>21</v>
      </c>
      <c r="L49" s="65" t="s">
        <v>22</v>
      </c>
      <c r="M49" s="65" t="s">
        <v>23</v>
      </c>
      <c r="N49" s="147" t="s">
        <v>24</v>
      </c>
    </row>
    <row r="50" spans="1:14" ht="47.25" customHeight="1" thickBot="1" x14ac:dyDescent="0.35">
      <c r="A50" s="226" t="s">
        <v>82</v>
      </c>
      <c r="B50" s="194"/>
      <c r="C50" s="194"/>
      <c r="D50" s="107"/>
      <c r="E50" s="108"/>
      <c r="F50" s="108"/>
      <c r="G50" s="108"/>
      <c r="H50" s="108"/>
      <c r="I50" s="109"/>
      <c r="J50" s="246" t="s">
        <v>83</v>
      </c>
      <c r="K50" s="218">
        <v>6</v>
      </c>
      <c r="L50" s="291" t="str" cm="1">
        <f t="array" ref="L50">IF(F51="","",
   IFERROR(
     INDEX({6,4,2,0},
       MATCH(F51,{"Tier 1 Tract or City(ies)","Tier 2 Tract or City(ies)","Tier 3 Tract or City(ies)","N/A"},0)
     ),
   "")
)</f>
        <v/>
      </c>
      <c r="M50" s="203"/>
      <c r="N50" s="206"/>
    </row>
    <row r="51" spans="1:14" ht="53.4" customHeight="1" x14ac:dyDescent="0.3">
      <c r="A51" s="195"/>
      <c r="B51" s="196"/>
      <c r="C51" s="196"/>
      <c r="D51" s="237" t="s">
        <v>84</v>
      </c>
      <c r="E51" s="243"/>
      <c r="F51" s="58" t="s">
        <v>36</v>
      </c>
      <c r="G51" s="62"/>
      <c r="H51" s="62"/>
      <c r="J51" s="247"/>
      <c r="K51" s="248"/>
      <c r="L51" s="200"/>
      <c r="M51" s="204"/>
      <c r="N51" s="207"/>
    </row>
    <row r="52" spans="1:14" ht="36.75" customHeight="1" x14ac:dyDescent="0.3">
      <c r="A52" s="195"/>
      <c r="B52" s="196"/>
      <c r="C52" s="196"/>
      <c r="D52" s="239"/>
      <c r="E52" s="240"/>
      <c r="G52" s="62"/>
      <c r="H52" s="62"/>
      <c r="J52" s="73" t="s">
        <v>85</v>
      </c>
      <c r="K52" s="114">
        <v>4</v>
      </c>
      <c r="L52" s="200"/>
      <c r="M52" s="204"/>
      <c r="N52" s="207"/>
    </row>
    <row r="53" spans="1:14" x14ac:dyDescent="0.3">
      <c r="A53" s="195"/>
      <c r="B53" s="196"/>
      <c r="C53" s="196"/>
      <c r="D53" s="112"/>
      <c r="E53" s="62"/>
      <c r="F53" s="76"/>
      <c r="G53" s="62"/>
      <c r="H53" s="62"/>
      <c r="J53" s="229" t="s">
        <v>86</v>
      </c>
      <c r="K53" s="289">
        <v>2</v>
      </c>
      <c r="L53" s="200"/>
      <c r="M53" s="204"/>
      <c r="N53" s="207"/>
    </row>
    <row r="54" spans="1:14" ht="16.2" thickBot="1" x14ac:dyDescent="0.35">
      <c r="A54" s="197"/>
      <c r="B54" s="198"/>
      <c r="C54" s="198"/>
      <c r="D54" s="115"/>
      <c r="E54" s="116"/>
      <c r="F54" s="116"/>
      <c r="G54" s="116"/>
      <c r="H54" s="116"/>
      <c r="I54" s="80"/>
      <c r="J54" s="288"/>
      <c r="K54" s="290"/>
      <c r="L54" s="202"/>
      <c r="M54" s="205"/>
      <c r="N54" s="209"/>
    </row>
    <row r="55" spans="1:14" x14ac:dyDescent="0.3">
      <c r="A55" s="226" t="s">
        <v>87</v>
      </c>
      <c r="B55" s="194"/>
      <c r="C55" s="194"/>
      <c r="D55" s="107"/>
      <c r="E55" s="108"/>
      <c r="F55" s="108"/>
      <c r="G55" s="108"/>
      <c r="H55" s="108"/>
      <c r="I55" s="109"/>
      <c r="J55" s="246" t="s">
        <v>88</v>
      </c>
      <c r="K55" s="218">
        <v>6</v>
      </c>
      <c r="L55" s="291" t="str" cm="1">
        <f t="array" ref="L55">IF(OR(TRIM(F57)="",TRIM(F57)="(Select)"),
   "",
   IFERROR(
      _xlfn.XLOOKUP(
         TRIM(F57),
         {"Proposed housing is in a Top Job Center or Net Five Year Job Growth Community","Housing in employer growth area with 100+ new jobs in 5 years","Proposed housing is in a Long Commute Community","N/A"},
         {6,6,3,0}
      ),
   "")
)</f>
        <v/>
      </c>
      <c r="M55" s="206"/>
      <c r="N55" s="206"/>
    </row>
    <row r="56" spans="1:14" ht="55.5" customHeight="1" thickBot="1" x14ac:dyDescent="0.35">
      <c r="A56" s="195"/>
      <c r="B56" s="196"/>
      <c r="C56" s="196"/>
      <c r="F56" s="62"/>
      <c r="G56" s="62"/>
      <c r="H56" s="62"/>
      <c r="J56" s="247"/>
      <c r="K56" s="248"/>
      <c r="L56" s="200"/>
      <c r="M56" s="207"/>
      <c r="N56" s="207"/>
    </row>
    <row r="57" spans="1:14" ht="57.9" customHeight="1" x14ac:dyDescent="0.3">
      <c r="A57" s="195"/>
      <c r="B57" s="196"/>
      <c r="C57" s="196"/>
      <c r="D57" s="237" t="s">
        <v>89</v>
      </c>
      <c r="E57" s="238"/>
      <c r="F57" s="58" t="s">
        <v>36</v>
      </c>
      <c r="G57" s="62"/>
      <c r="H57" s="62"/>
      <c r="J57" s="73" t="s">
        <v>90</v>
      </c>
      <c r="K57" s="114">
        <v>6</v>
      </c>
      <c r="L57" s="200"/>
      <c r="M57" s="207"/>
      <c r="N57" s="207"/>
    </row>
    <row r="58" spans="1:14" ht="54" customHeight="1" x14ac:dyDescent="0.3">
      <c r="A58" s="195"/>
      <c r="B58" s="196"/>
      <c r="C58" s="196"/>
      <c r="G58" s="62"/>
      <c r="H58" s="62"/>
      <c r="J58" s="229" t="s">
        <v>91</v>
      </c>
      <c r="K58" s="289">
        <v>3</v>
      </c>
      <c r="L58" s="200"/>
      <c r="M58" s="207"/>
      <c r="N58" s="207"/>
    </row>
    <row r="59" spans="1:14" ht="16.5" customHeight="1" thickBot="1" x14ac:dyDescent="0.35">
      <c r="A59" s="197"/>
      <c r="B59" s="198"/>
      <c r="C59" s="198"/>
      <c r="D59" s="115"/>
      <c r="E59" s="116"/>
      <c r="F59" s="116"/>
      <c r="G59" s="116"/>
      <c r="H59" s="116"/>
      <c r="I59" s="80"/>
      <c r="J59" s="288"/>
      <c r="K59" s="290"/>
      <c r="L59" s="202"/>
      <c r="M59" s="209"/>
      <c r="N59" s="209"/>
    </row>
    <row r="60" spans="1:14" ht="15.75" customHeight="1" x14ac:dyDescent="0.3">
      <c r="A60" s="273" t="s">
        <v>92</v>
      </c>
      <c r="B60" s="274"/>
      <c r="C60" s="274"/>
      <c r="D60" s="107"/>
      <c r="E60" s="108"/>
      <c r="F60" s="108"/>
      <c r="G60" s="108"/>
      <c r="H60" s="108"/>
      <c r="I60" s="109"/>
      <c r="J60" s="253" t="s">
        <v>93</v>
      </c>
      <c r="K60" s="254"/>
      <c r="L60" s="266" t="s">
        <v>94</v>
      </c>
      <c r="M60" s="267"/>
      <c r="N60" s="206"/>
    </row>
    <row r="61" spans="1:14" x14ac:dyDescent="0.3">
      <c r="A61" s="275"/>
      <c r="B61" s="276"/>
      <c r="C61" s="276"/>
      <c r="D61" s="112"/>
      <c r="E61" s="62"/>
      <c r="F61" s="62"/>
      <c r="G61" s="62"/>
      <c r="H61" s="62"/>
      <c r="J61" s="249" t="s">
        <v>95</v>
      </c>
      <c r="K61" s="250"/>
      <c r="L61" s="263" t="str" cm="1">
        <f t="array" ref="L61">IF(OR(F63="",F63="(Select)"),
"",
IFERROR(
_xlfn.XLOOKUP(
SUBSTITUTE(SUBSTITUTE(TRIM(F63),"¼","1/4"),"½","1/2"),
{"Metropolitan Area (Minneapolis and St. Paul): Within 1/2 mile of planned or existing LRT, BRT, commuter rail, or Hi-Frequency transit stop","Metropolitan Area (Minneapolis and St. Paul): Within 1/4 mile of high-frequency transit or 1/2 mile of express bus or park-and-ride stop","Metropolitan Area (Minneapolis and St. Paul): Proposed housing is served by demand-response transit with weekday service and prior-day notice","Urbanized Area (Pop &gt;50,000) Within 1/4 mile of a planned or existing fixed-route transit stop with weekday service every 60 minutes for 10 hours (M-F)","Urbanized Area (Pop &gt;50,000) Between 1/4 and 1/2 mile of a transit stop with weekday service every 60 minutes for 10 hours (M-F)","Urbanized Area (Pop &gt;50,000) Within 1/2 mile of an express bus stop or park-and-ride lot","Rural and Small Urban Areas (Pop &lt;50,000) Within 1/2 mile of a transit stop or commuter rail station, or served by demand-response transit with weekday same-day service","Rural and Small Urban Areas (Pop &lt;50,000) Served by demand-response transit with weekday service and prior-day or longer notice","N/A"},
{7,4,2,7,4,4,7,4,0}
),
""))</f>
        <v/>
      </c>
      <c r="M61" s="260"/>
      <c r="N61" s="207"/>
    </row>
    <row r="62" spans="1:14" ht="77.25" customHeight="1" thickBot="1" x14ac:dyDescent="0.35">
      <c r="A62" s="275"/>
      <c r="B62" s="276"/>
      <c r="C62" s="276"/>
      <c r="D62" s="112"/>
      <c r="E62" s="62"/>
      <c r="F62" s="148"/>
      <c r="G62" s="62"/>
      <c r="H62" s="62"/>
      <c r="J62" s="149" t="s">
        <v>96</v>
      </c>
      <c r="K62" s="150">
        <v>7</v>
      </c>
      <c r="L62" s="256"/>
      <c r="M62" s="261"/>
      <c r="N62" s="207"/>
    </row>
    <row r="63" spans="1:14" ht="64.5" customHeight="1" x14ac:dyDescent="0.3">
      <c r="A63" s="275"/>
      <c r="B63" s="276"/>
      <c r="C63" s="276"/>
      <c r="D63" s="210" t="s">
        <v>97</v>
      </c>
      <c r="E63" s="225"/>
      <c r="F63" s="58" t="s">
        <v>36</v>
      </c>
      <c r="G63" s="151"/>
      <c r="H63" s="151"/>
      <c r="J63" s="149" t="s">
        <v>98</v>
      </c>
      <c r="K63" s="152">
        <v>4</v>
      </c>
      <c r="L63" s="256"/>
      <c r="M63" s="261"/>
      <c r="N63" s="207"/>
    </row>
    <row r="64" spans="1:14" ht="72.75" customHeight="1" x14ac:dyDescent="0.3">
      <c r="A64" s="275"/>
      <c r="B64" s="276"/>
      <c r="C64" s="276"/>
      <c r="D64" s="112"/>
      <c r="H64" s="62"/>
      <c r="J64" s="149" t="s">
        <v>99</v>
      </c>
      <c r="K64" s="152">
        <v>2</v>
      </c>
      <c r="L64" s="256"/>
      <c r="M64" s="261"/>
      <c r="N64" s="207"/>
    </row>
    <row r="65" spans="1:14" x14ac:dyDescent="0.3">
      <c r="A65" s="275"/>
      <c r="B65" s="276"/>
      <c r="C65" s="276"/>
      <c r="D65" s="112"/>
      <c r="E65" s="62"/>
      <c r="F65" s="148"/>
      <c r="G65" s="62"/>
      <c r="H65" s="62"/>
      <c r="J65" s="249" t="s">
        <v>100</v>
      </c>
      <c r="K65" s="250"/>
      <c r="L65" s="256"/>
      <c r="M65" s="261"/>
      <c r="N65" s="207"/>
    </row>
    <row r="66" spans="1:14" ht="39.75" customHeight="1" x14ac:dyDescent="0.3">
      <c r="A66" s="275"/>
      <c r="B66" s="276"/>
      <c r="C66" s="276"/>
      <c r="D66" s="86"/>
      <c r="J66" s="153" t="s">
        <v>101</v>
      </c>
      <c r="K66" s="154">
        <v>2</v>
      </c>
      <c r="L66" s="256"/>
      <c r="M66" s="261"/>
      <c r="N66" s="207"/>
    </row>
    <row r="67" spans="1:14" ht="45" customHeight="1" x14ac:dyDescent="0.3">
      <c r="A67" s="275"/>
      <c r="B67" s="276"/>
      <c r="C67" s="276"/>
      <c r="D67" s="86"/>
      <c r="J67" s="153" t="s">
        <v>102</v>
      </c>
      <c r="K67" s="154">
        <v>1</v>
      </c>
      <c r="L67" s="256"/>
      <c r="M67" s="261"/>
      <c r="N67" s="207"/>
    </row>
    <row r="68" spans="1:14" ht="39.75" customHeight="1" thickBot="1" x14ac:dyDescent="0.35">
      <c r="A68" s="275"/>
      <c r="B68" s="276"/>
      <c r="C68" s="276"/>
      <c r="D68" s="86"/>
      <c r="E68" s="62"/>
      <c r="F68" s="148"/>
      <c r="G68" s="62"/>
      <c r="H68" s="62"/>
      <c r="J68" s="249" t="s">
        <v>103</v>
      </c>
      <c r="K68" s="250"/>
      <c r="L68" s="256"/>
      <c r="M68" s="261"/>
      <c r="N68" s="207"/>
    </row>
    <row r="69" spans="1:14" ht="59.1" customHeight="1" x14ac:dyDescent="0.3">
      <c r="A69" s="275"/>
      <c r="B69" s="276"/>
      <c r="C69" s="276"/>
      <c r="D69" s="210" t="s">
        <v>104</v>
      </c>
      <c r="E69" s="344"/>
      <c r="F69" s="58" t="s">
        <v>36</v>
      </c>
      <c r="G69" s="151"/>
      <c r="H69" s="151"/>
      <c r="J69" s="155" t="s">
        <v>101</v>
      </c>
      <c r="K69" s="154">
        <v>2</v>
      </c>
      <c r="L69" s="256"/>
      <c r="M69" s="261"/>
      <c r="N69" s="207"/>
    </row>
    <row r="70" spans="1:14" ht="16.5" customHeight="1" thickBot="1" x14ac:dyDescent="0.35">
      <c r="A70" s="275"/>
      <c r="B70" s="276"/>
      <c r="C70" s="276"/>
      <c r="D70" s="156"/>
      <c r="E70" s="70"/>
      <c r="F70" s="151"/>
      <c r="G70" s="151"/>
      <c r="H70" s="151"/>
      <c r="J70" s="157" t="s">
        <v>105</v>
      </c>
      <c r="K70" s="158">
        <v>1</v>
      </c>
      <c r="L70" s="264"/>
      <c r="M70" s="265"/>
      <c r="N70" s="207"/>
    </row>
    <row r="71" spans="1:14" x14ac:dyDescent="0.3">
      <c r="A71" s="275"/>
      <c r="B71" s="276"/>
      <c r="C71" s="276"/>
      <c r="D71" s="156"/>
      <c r="E71" s="70"/>
      <c r="F71" s="151"/>
      <c r="G71" s="151"/>
      <c r="H71" s="151"/>
      <c r="J71" s="280" t="s">
        <v>106</v>
      </c>
      <c r="K71" s="281"/>
      <c r="L71" s="258" t="s">
        <v>107</v>
      </c>
      <c r="M71" s="259"/>
      <c r="N71" s="207"/>
    </row>
    <row r="72" spans="1:14" x14ac:dyDescent="0.3">
      <c r="A72" s="275"/>
      <c r="B72" s="276"/>
      <c r="C72" s="276"/>
      <c r="D72" s="156"/>
      <c r="E72" s="70"/>
      <c r="F72" s="151"/>
      <c r="G72" s="151"/>
      <c r="H72" s="151"/>
      <c r="J72" s="251" t="s">
        <v>95</v>
      </c>
      <c r="K72" s="252"/>
      <c r="L72" s="255" t="str" cm="1">
        <f t="array" ref="L72">IF(OR(F69="",F69="(Select)"),
"",
IFERROR(
_xlfn.XLOOKUP(
TRIM(F69),
{"Metropolitan Area (Minneapolis and St. Paul): Located in an area with a Walk Score of 80 or more","Metropolitan Area (Minneapolis and St. Paul): Located in an area with a Walk Score between 60-79","Metropolitan Area (Other Metro and Suburban Communities) Located in an area with a Walk Score of 60 or more","Metropolitan Area (Other Metro and Suburban Communities) Located in an area with a Walk Score of 50-59","Urbanized Area (Pop &gt;50,000) Located in an area with a Walk Score of 70 or more","Urbanized Area (Pop &gt;50,000) Located in an area with a Walk Score between 50 and 69","Rural and Small Urban Areas (Pop &lt;50,000) Located in an area with a Walk Score of 50 or more","Rural and Small Urban Areas (Pop &lt;50,000) Located in an area with a Walk Score between 30 and 49","N/A"},
{2,1,2,1,2,1,2,1,0}
),
""))</f>
        <v/>
      </c>
      <c r="M72" s="260"/>
      <c r="N72" s="207"/>
    </row>
    <row r="73" spans="1:14" ht="46.8" x14ac:dyDescent="0.3">
      <c r="A73" s="275"/>
      <c r="B73" s="276"/>
      <c r="C73" s="276"/>
      <c r="D73" s="112"/>
      <c r="E73" s="62"/>
      <c r="F73" s="148"/>
      <c r="G73" s="62"/>
      <c r="H73" s="62"/>
      <c r="J73" s="149" t="s">
        <v>108</v>
      </c>
      <c r="K73" s="154">
        <v>7</v>
      </c>
      <c r="L73" s="256"/>
      <c r="M73" s="261"/>
      <c r="N73" s="207"/>
    </row>
    <row r="74" spans="1:14" ht="78" customHeight="1" x14ac:dyDescent="0.3">
      <c r="A74" s="275"/>
      <c r="B74" s="276"/>
      <c r="C74" s="276"/>
      <c r="D74" s="112"/>
      <c r="E74" s="62"/>
      <c r="F74" s="148"/>
      <c r="G74" s="62"/>
      <c r="H74" s="62"/>
      <c r="J74" s="149" t="s">
        <v>109</v>
      </c>
      <c r="K74" s="154">
        <v>4</v>
      </c>
      <c r="L74" s="256"/>
      <c r="M74" s="261"/>
      <c r="N74" s="207"/>
    </row>
    <row r="75" spans="1:14" ht="36.75" customHeight="1" x14ac:dyDescent="0.3">
      <c r="A75" s="275"/>
      <c r="B75" s="276"/>
      <c r="C75" s="276"/>
      <c r="D75" s="86"/>
      <c r="E75" s="62"/>
      <c r="F75" s="62"/>
      <c r="G75" s="62"/>
      <c r="H75" s="62"/>
      <c r="J75" s="149" t="s">
        <v>110</v>
      </c>
      <c r="K75" s="154">
        <v>4</v>
      </c>
      <c r="L75" s="256"/>
      <c r="M75" s="261"/>
      <c r="N75" s="207"/>
    </row>
    <row r="76" spans="1:14" x14ac:dyDescent="0.3">
      <c r="A76" s="275"/>
      <c r="B76" s="276"/>
      <c r="C76" s="276"/>
      <c r="D76" s="239"/>
      <c r="E76" s="240"/>
      <c r="F76" s="240"/>
      <c r="G76" s="240"/>
      <c r="H76" s="240"/>
      <c r="J76" s="251" t="s">
        <v>111</v>
      </c>
      <c r="K76" s="252"/>
      <c r="L76" s="256"/>
      <c r="M76" s="261"/>
      <c r="N76" s="207"/>
    </row>
    <row r="77" spans="1:14" ht="31.2" x14ac:dyDescent="0.3">
      <c r="A77" s="275"/>
      <c r="B77" s="276"/>
      <c r="C77" s="276"/>
      <c r="D77" s="112"/>
      <c r="E77" s="62"/>
      <c r="F77" s="148"/>
      <c r="G77" s="62"/>
      <c r="H77" s="62"/>
      <c r="J77" s="155" t="s">
        <v>112</v>
      </c>
      <c r="K77" s="154">
        <v>2</v>
      </c>
      <c r="L77" s="256"/>
      <c r="M77" s="261"/>
      <c r="N77" s="207"/>
    </row>
    <row r="78" spans="1:14" ht="31.8" thickBot="1" x14ac:dyDescent="0.35">
      <c r="A78" s="275"/>
      <c r="B78" s="276"/>
      <c r="C78" s="276"/>
      <c r="D78" s="112"/>
      <c r="E78" s="62"/>
      <c r="F78" s="148"/>
      <c r="G78" s="62"/>
      <c r="H78" s="62"/>
      <c r="J78" s="157" t="s">
        <v>113</v>
      </c>
      <c r="K78" s="158">
        <v>1</v>
      </c>
      <c r="L78" s="256"/>
      <c r="M78" s="261"/>
      <c r="N78" s="207"/>
    </row>
    <row r="79" spans="1:14" x14ac:dyDescent="0.3">
      <c r="A79" s="275"/>
      <c r="B79" s="276"/>
      <c r="C79" s="276"/>
      <c r="D79" s="112"/>
      <c r="E79" s="62"/>
      <c r="F79" s="148"/>
      <c r="G79" s="62"/>
      <c r="H79" s="62"/>
      <c r="J79" s="280" t="s">
        <v>114</v>
      </c>
      <c r="K79" s="281"/>
      <c r="L79" s="256"/>
      <c r="M79" s="261"/>
      <c r="N79" s="207"/>
    </row>
    <row r="80" spans="1:14" x14ac:dyDescent="0.3">
      <c r="A80" s="275"/>
      <c r="B80" s="276"/>
      <c r="C80" s="276"/>
      <c r="D80" s="112"/>
      <c r="E80" s="62"/>
      <c r="F80" s="148"/>
      <c r="G80" s="62"/>
      <c r="H80" s="62"/>
      <c r="J80" s="251" t="s">
        <v>94</v>
      </c>
      <c r="K80" s="252"/>
      <c r="L80" s="256"/>
      <c r="M80" s="261"/>
      <c r="N80" s="207"/>
    </row>
    <row r="81" spans="1:14" ht="90" customHeight="1" x14ac:dyDescent="0.3">
      <c r="A81" s="275"/>
      <c r="B81" s="276"/>
      <c r="C81" s="276"/>
      <c r="D81" s="112"/>
      <c r="E81" s="62"/>
      <c r="F81" s="148"/>
      <c r="G81" s="62"/>
      <c r="H81" s="62"/>
      <c r="J81" s="155" t="s">
        <v>115</v>
      </c>
      <c r="K81" s="159">
        <v>7</v>
      </c>
      <c r="L81" s="256"/>
      <c r="M81" s="261"/>
      <c r="N81" s="207"/>
    </row>
    <row r="82" spans="1:14" ht="31.2" x14ac:dyDescent="0.3">
      <c r="A82" s="275"/>
      <c r="B82" s="276"/>
      <c r="C82" s="276"/>
      <c r="D82" s="112"/>
      <c r="E82" s="62"/>
      <c r="F82" s="148"/>
      <c r="G82" s="62"/>
      <c r="H82" s="62"/>
      <c r="J82" s="155" t="s">
        <v>116</v>
      </c>
      <c r="K82" s="159">
        <v>4</v>
      </c>
      <c r="L82" s="256"/>
      <c r="M82" s="261"/>
      <c r="N82" s="207"/>
    </row>
    <row r="83" spans="1:14" x14ac:dyDescent="0.3">
      <c r="A83" s="275"/>
      <c r="B83" s="276"/>
      <c r="C83" s="276"/>
      <c r="D83" s="112"/>
      <c r="E83" s="62"/>
      <c r="F83" s="148"/>
      <c r="G83" s="62"/>
      <c r="H83" s="62"/>
      <c r="J83" s="251" t="s">
        <v>107</v>
      </c>
      <c r="K83" s="252"/>
      <c r="L83" s="256"/>
      <c r="M83" s="261"/>
      <c r="N83" s="207"/>
    </row>
    <row r="84" spans="1:14" ht="31.2" x14ac:dyDescent="0.3">
      <c r="A84" s="275"/>
      <c r="B84" s="276"/>
      <c r="C84" s="276"/>
      <c r="D84" s="112"/>
      <c r="E84" s="62"/>
      <c r="F84" s="148"/>
      <c r="G84" s="62"/>
      <c r="H84" s="62"/>
      <c r="J84" s="155" t="s">
        <v>117</v>
      </c>
      <c r="K84" s="159">
        <v>2</v>
      </c>
      <c r="L84" s="256"/>
      <c r="M84" s="261"/>
      <c r="N84" s="207"/>
    </row>
    <row r="85" spans="1:14" ht="31.8" thickBot="1" x14ac:dyDescent="0.35">
      <c r="A85" s="277"/>
      <c r="B85" s="278"/>
      <c r="C85" s="278"/>
      <c r="D85" s="115"/>
      <c r="E85" s="116"/>
      <c r="F85" s="116"/>
      <c r="G85" s="116"/>
      <c r="H85" s="116"/>
      <c r="I85" s="80"/>
      <c r="J85" s="157" t="s">
        <v>118</v>
      </c>
      <c r="K85" s="160">
        <v>1</v>
      </c>
      <c r="L85" s="257"/>
      <c r="M85" s="262"/>
      <c r="N85" s="209"/>
    </row>
    <row r="86" spans="1:14" ht="15.75" customHeight="1" x14ac:dyDescent="0.3">
      <c r="A86" s="363" t="s">
        <v>119</v>
      </c>
      <c r="B86" s="364"/>
      <c r="C86" s="364"/>
      <c r="D86" s="86"/>
      <c r="J86" s="247" t="s">
        <v>120</v>
      </c>
      <c r="K86" s="361">
        <v>8</v>
      </c>
      <c r="L86" s="349" t="str">
        <f>_xlfn.LET(_xlpm.sel,TRIM(F93),IF(_xlpm.sel="(Select)","",IF(_xlpm.sel="N/A",0,IF(LEFT(_xlpm.sel,4)="Tier",CHOOSE(--MID(_xlpm.sel,6,1),8,6,5,4),""))))</f>
        <v/>
      </c>
      <c r="M86" s="270"/>
      <c r="N86" s="270"/>
    </row>
    <row r="87" spans="1:14" ht="15.75" customHeight="1" x14ac:dyDescent="0.3">
      <c r="A87" s="365"/>
      <c r="B87" s="364"/>
      <c r="C87" s="364"/>
      <c r="D87" s="86"/>
      <c r="J87" s="279"/>
      <c r="K87" s="347"/>
      <c r="L87" s="349"/>
      <c r="M87" s="271"/>
      <c r="N87" s="271"/>
    </row>
    <row r="88" spans="1:14" ht="15.75" customHeight="1" x14ac:dyDescent="0.3">
      <c r="A88" s="365"/>
      <c r="B88" s="364"/>
      <c r="C88" s="364"/>
      <c r="D88" s="86"/>
      <c r="J88" s="279"/>
      <c r="K88" s="347"/>
      <c r="L88" s="349"/>
      <c r="M88" s="271"/>
      <c r="N88" s="271"/>
    </row>
    <row r="89" spans="1:14" ht="14.4" x14ac:dyDescent="0.3">
      <c r="A89" s="365"/>
      <c r="B89" s="364"/>
      <c r="C89" s="364"/>
      <c r="D89" s="86"/>
      <c r="J89" s="279"/>
      <c r="K89" s="347"/>
      <c r="L89" s="349"/>
      <c r="M89" s="271"/>
      <c r="N89" s="271"/>
    </row>
    <row r="90" spans="1:14" ht="15.75" customHeight="1" x14ac:dyDescent="0.3">
      <c r="A90" s="365"/>
      <c r="B90" s="364"/>
      <c r="C90" s="364"/>
      <c r="D90" s="86"/>
      <c r="J90" s="279" t="s">
        <v>121</v>
      </c>
      <c r="K90" s="347">
        <v>6</v>
      </c>
      <c r="L90" s="349"/>
      <c r="M90" s="271"/>
      <c r="N90" s="271"/>
    </row>
    <row r="91" spans="1:14" ht="9.75" customHeight="1" thickBot="1" x14ac:dyDescent="0.35">
      <c r="A91" s="365"/>
      <c r="B91" s="364"/>
      <c r="C91" s="364"/>
      <c r="D91" s="86"/>
      <c r="J91" s="279"/>
      <c r="K91" s="347"/>
      <c r="L91" s="349"/>
      <c r="M91" s="271"/>
      <c r="N91" s="271"/>
    </row>
    <row r="92" spans="1:14" ht="15.75" hidden="1" customHeight="1" x14ac:dyDescent="0.3">
      <c r="A92" s="365"/>
      <c r="B92" s="364"/>
      <c r="C92" s="364"/>
      <c r="D92" s="86"/>
      <c r="J92" s="279"/>
      <c r="K92" s="347"/>
      <c r="L92" s="349"/>
      <c r="M92" s="271"/>
      <c r="N92" s="271"/>
    </row>
    <row r="93" spans="1:14" ht="65.400000000000006" customHeight="1" thickBot="1" x14ac:dyDescent="0.35">
      <c r="A93" s="365"/>
      <c r="B93" s="364"/>
      <c r="C93" s="364"/>
      <c r="D93" s="210" t="s">
        <v>122</v>
      </c>
      <c r="E93" s="211"/>
      <c r="F93" s="59" t="s">
        <v>36</v>
      </c>
      <c r="G93" s="161"/>
      <c r="H93" s="161"/>
      <c r="J93" s="279"/>
      <c r="K93" s="347"/>
      <c r="L93" s="349"/>
      <c r="M93" s="271"/>
      <c r="N93" s="271"/>
    </row>
    <row r="94" spans="1:14" ht="15.75" customHeight="1" x14ac:dyDescent="0.3">
      <c r="A94" s="365"/>
      <c r="B94" s="364"/>
      <c r="C94" s="364"/>
      <c r="D94" s="86"/>
      <c r="F94" s="162"/>
      <c r="J94" s="279"/>
      <c r="K94" s="347"/>
      <c r="L94" s="349"/>
      <c r="M94" s="271"/>
      <c r="N94" s="271"/>
    </row>
    <row r="95" spans="1:14" ht="15.75" customHeight="1" x14ac:dyDescent="0.3">
      <c r="A95" s="365"/>
      <c r="B95" s="364"/>
      <c r="C95" s="364"/>
      <c r="D95" s="86"/>
      <c r="J95" s="279" t="s">
        <v>123</v>
      </c>
      <c r="K95" s="347">
        <v>5</v>
      </c>
      <c r="L95" s="349"/>
      <c r="M95" s="271"/>
      <c r="N95" s="271"/>
    </row>
    <row r="96" spans="1:14" ht="15.75" customHeight="1" x14ac:dyDescent="0.3">
      <c r="A96" s="365"/>
      <c r="B96" s="364"/>
      <c r="C96" s="364"/>
      <c r="D96" s="86"/>
      <c r="J96" s="279"/>
      <c r="K96" s="347"/>
      <c r="L96" s="349"/>
      <c r="M96" s="271"/>
      <c r="N96" s="271"/>
    </row>
    <row r="97" spans="1:14" ht="15.75" customHeight="1" x14ac:dyDescent="0.3">
      <c r="A97" s="365"/>
      <c r="B97" s="364"/>
      <c r="C97" s="364"/>
      <c r="D97" s="86"/>
      <c r="J97" s="279"/>
      <c r="K97" s="347"/>
      <c r="L97" s="349"/>
      <c r="M97" s="271"/>
      <c r="N97" s="271"/>
    </row>
    <row r="98" spans="1:14" ht="15.75" customHeight="1" x14ac:dyDescent="0.3">
      <c r="A98" s="365"/>
      <c r="B98" s="364"/>
      <c r="C98" s="364"/>
      <c r="D98" s="86"/>
      <c r="J98" s="279"/>
      <c r="K98" s="347"/>
      <c r="L98" s="349"/>
      <c r="M98" s="271"/>
      <c r="N98" s="271"/>
    </row>
    <row r="99" spans="1:14" ht="15.75" customHeight="1" x14ac:dyDescent="0.3">
      <c r="A99" s="365"/>
      <c r="B99" s="364"/>
      <c r="C99" s="364"/>
      <c r="D99" s="86"/>
      <c r="J99" s="279"/>
      <c r="K99" s="347"/>
      <c r="L99" s="349"/>
      <c r="M99" s="271"/>
      <c r="N99" s="271"/>
    </row>
    <row r="100" spans="1:14" ht="15.75" customHeight="1" x14ac:dyDescent="0.3">
      <c r="A100" s="365"/>
      <c r="B100" s="364"/>
      <c r="C100" s="364"/>
      <c r="D100" s="86"/>
      <c r="J100" s="279" t="s">
        <v>124</v>
      </c>
      <c r="K100" s="347">
        <v>4</v>
      </c>
      <c r="L100" s="349"/>
      <c r="M100" s="271"/>
      <c r="N100" s="271"/>
    </row>
    <row r="101" spans="1:14" ht="15.75" customHeight="1" x14ac:dyDescent="0.3">
      <c r="A101" s="365"/>
      <c r="B101" s="364"/>
      <c r="C101" s="364"/>
      <c r="D101" s="86"/>
      <c r="J101" s="279"/>
      <c r="K101" s="347"/>
      <c r="L101" s="349"/>
      <c r="M101" s="271"/>
      <c r="N101" s="271"/>
    </row>
    <row r="102" spans="1:14" ht="15.75" customHeight="1" x14ac:dyDescent="0.3">
      <c r="A102" s="365"/>
      <c r="B102" s="364"/>
      <c r="C102" s="364"/>
      <c r="D102" s="86"/>
      <c r="J102" s="279"/>
      <c r="K102" s="347"/>
      <c r="L102" s="349"/>
      <c r="M102" s="271"/>
      <c r="N102" s="271"/>
    </row>
    <row r="103" spans="1:14" ht="49.5" customHeight="1" thickBot="1" x14ac:dyDescent="0.35">
      <c r="A103" s="365"/>
      <c r="B103" s="364"/>
      <c r="C103" s="364"/>
      <c r="D103" s="86"/>
      <c r="J103" s="229"/>
      <c r="K103" s="362"/>
      <c r="L103" s="349"/>
      <c r="M103" s="272"/>
      <c r="N103" s="272"/>
    </row>
    <row r="104" spans="1:14" ht="15" customHeight="1" x14ac:dyDescent="0.3">
      <c r="A104" s="355" t="s">
        <v>125</v>
      </c>
      <c r="B104" s="356"/>
      <c r="C104" s="356"/>
      <c r="D104" s="119"/>
      <c r="E104" s="109"/>
      <c r="F104" s="109"/>
      <c r="G104" s="109"/>
      <c r="H104" s="109"/>
      <c r="I104" s="109"/>
      <c r="J104" s="345" t="s">
        <v>126</v>
      </c>
      <c r="K104" s="346">
        <v>6</v>
      </c>
      <c r="L104" s="348" t="str" cm="1">
        <f t="array" ref="L104">IF(F106="(Select)","",
_xlfn.SWITCH(F106,
"Two or more of the following entities are certified BIPOCBE/WBE: project sponsor, nonprofit or government executive director, general contractor, architect, or management agent.",6,
"One of the following is certified BIPOCBE/WBE: project sponsor, nonprofit or government executive director, general contractor, architect, or management agent.",4,
"N/A",0,
))</f>
        <v/>
      </c>
      <c r="M104" s="206"/>
      <c r="N104" s="351"/>
    </row>
    <row r="105" spans="1:14" ht="15" thickBot="1" x14ac:dyDescent="0.35">
      <c r="A105" s="357"/>
      <c r="B105" s="358"/>
      <c r="C105" s="358"/>
      <c r="D105" s="86"/>
      <c r="J105" s="279"/>
      <c r="K105" s="347"/>
      <c r="L105" s="349"/>
      <c r="M105" s="207"/>
      <c r="N105" s="271"/>
    </row>
    <row r="106" spans="1:14" ht="50.25" customHeight="1" x14ac:dyDescent="0.3">
      <c r="A106" s="357"/>
      <c r="B106" s="358"/>
      <c r="C106" s="358"/>
      <c r="D106" s="210" t="s">
        <v>127</v>
      </c>
      <c r="E106" s="211"/>
      <c r="F106" s="59" t="s">
        <v>36</v>
      </c>
      <c r="G106" s="161"/>
      <c r="H106" s="143"/>
      <c r="J106" s="279"/>
      <c r="K106" s="347"/>
      <c r="L106" s="349"/>
      <c r="M106" s="207"/>
      <c r="N106" s="271"/>
    </row>
    <row r="107" spans="1:14" ht="9" customHeight="1" x14ac:dyDescent="0.3">
      <c r="A107" s="357"/>
      <c r="B107" s="358"/>
      <c r="C107" s="358"/>
      <c r="D107" s="210"/>
      <c r="E107" s="225"/>
      <c r="F107" s="161"/>
      <c r="G107" s="161"/>
      <c r="H107" s="163"/>
      <c r="I107" s="164"/>
      <c r="J107" s="279"/>
      <c r="K107" s="347"/>
      <c r="L107" s="349"/>
      <c r="M107" s="207"/>
      <c r="N107" s="271"/>
    </row>
    <row r="108" spans="1:14" ht="14.4" x14ac:dyDescent="0.3">
      <c r="A108" s="357"/>
      <c r="B108" s="358"/>
      <c r="C108" s="358"/>
      <c r="D108" s="86"/>
      <c r="E108" s="269"/>
      <c r="F108" s="269"/>
      <c r="G108" s="269"/>
      <c r="J108" s="279" t="s">
        <v>128</v>
      </c>
      <c r="K108" s="347">
        <v>4</v>
      </c>
      <c r="L108" s="349"/>
      <c r="M108" s="207"/>
      <c r="N108" s="271"/>
    </row>
    <row r="109" spans="1:14" ht="14.4" x14ac:dyDescent="0.3">
      <c r="A109" s="357"/>
      <c r="B109" s="358"/>
      <c r="C109" s="358"/>
      <c r="D109" s="86"/>
      <c r="J109" s="279"/>
      <c r="K109" s="347"/>
      <c r="L109" s="349"/>
      <c r="M109" s="207"/>
      <c r="N109" s="271"/>
    </row>
    <row r="110" spans="1:14" ht="14.4" x14ac:dyDescent="0.3">
      <c r="A110" s="357"/>
      <c r="B110" s="358"/>
      <c r="C110" s="358"/>
      <c r="D110" s="86"/>
      <c r="J110" s="279"/>
      <c r="K110" s="347"/>
      <c r="L110" s="349"/>
      <c r="M110" s="207"/>
      <c r="N110" s="271"/>
    </row>
    <row r="111" spans="1:14" ht="14.4" x14ac:dyDescent="0.3">
      <c r="A111" s="357"/>
      <c r="B111" s="358"/>
      <c r="C111" s="358"/>
      <c r="D111" s="86"/>
      <c r="J111" s="279"/>
      <c r="K111" s="347"/>
      <c r="L111" s="349"/>
      <c r="M111" s="207"/>
      <c r="N111" s="271"/>
    </row>
    <row r="112" spans="1:14" ht="61.5" customHeight="1" thickBot="1" x14ac:dyDescent="0.35">
      <c r="A112" s="359"/>
      <c r="B112" s="360"/>
      <c r="C112" s="360"/>
      <c r="D112" s="165"/>
      <c r="E112" s="80"/>
      <c r="F112" s="166"/>
      <c r="G112" s="80"/>
      <c r="H112" s="80"/>
      <c r="I112" s="80"/>
      <c r="J112" s="353"/>
      <c r="K112" s="354"/>
      <c r="L112" s="350"/>
      <c r="M112" s="209"/>
      <c r="N112" s="352"/>
    </row>
    <row r="113" spans="1:14" ht="15.75" customHeight="1" x14ac:dyDescent="0.3">
      <c r="A113" s="268" t="s">
        <v>129</v>
      </c>
      <c r="B113" s="268"/>
      <c r="C113" s="268"/>
      <c r="D113" s="268"/>
      <c r="E113" s="268"/>
      <c r="F113" s="268"/>
      <c r="G113" s="268"/>
      <c r="H113" s="268"/>
      <c r="I113" s="268"/>
      <c r="J113" s="268"/>
      <c r="K113" s="268"/>
      <c r="L113" s="167">
        <f>SUM(L50,L55,L61,L72,L86,L104)</f>
        <v>0</v>
      </c>
      <c r="M113" s="168">
        <f>SUM(M104,M86,M72,M61,M55,M50)</f>
        <v>0</v>
      </c>
    </row>
    <row r="115" spans="1:14" ht="21.6" thickBot="1" x14ac:dyDescent="0.45">
      <c r="A115" s="303" t="s">
        <v>130</v>
      </c>
      <c r="B115" s="303"/>
      <c r="C115" s="303"/>
      <c r="D115" s="303"/>
      <c r="E115" s="303"/>
      <c r="F115" s="303"/>
      <c r="G115" s="303"/>
      <c r="H115" s="303"/>
      <c r="I115" s="303"/>
      <c r="J115" s="303"/>
      <c r="K115" s="303"/>
      <c r="L115" s="303"/>
      <c r="M115" s="303"/>
      <c r="N115" s="303"/>
    </row>
    <row r="116" spans="1:14" ht="15.75" customHeight="1" thickBot="1" x14ac:dyDescent="0.35">
      <c r="A116" s="304" t="s">
        <v>18</v>
      </c>
      <c r="B116" s="305"/>
      <c r="C116" s="305"/>
      <c r="D116" s="306" t="s">
        <v>19</v>
      </c>
      <c r="E116" s="305"/>
      <c r="F116" s="305"/>
      <c r="G116" s="305"/>
      <c r="H116" s="305"/>
      <c r="I116" s="307"/>
      <c r="J116" s="64" t="s">
        <v>20</v>
      </c>
      <c r="K116" s="65" t="s">
        <v>21</v>
      </c>
      <c r="L116" s="65" t="s">
        <v>22</v>
      </c>
      <c r="M116" s="65" t="s">
        <v>23</v>
      </c>
      <c r="N116" s="147" t="s">
        <v>24</v>
      </c>
    </row>
    <row r="117" spans="1:14" x14ac:dyDescent="0.3">
      <c r="A117" s="226" t="s">
        <v>131</v>
      </c>
      <c r="B117" s="194"/>
      <c r="C117" s="194"/>
      <c r="D117" s="107"/>
      <c r="E117" s="108"/>
      <c r="F117" s="108"/>
      <c r="G117" s="108"/>
      <c r="H117" s="108"/>
      <c r="I117" s="109"/>
      <c r="J117" s="246" t="s">
        <v>132</v>
      </c>
      <c r="K117" s="218">
        <v>3</v>
      </c>
      <c r="L117" s="199" t="str">
        <f>IF(F120="Select","",
IF(F120="N/A",0,
IF(OR(F120="Elevator Building with UDU",F120="Non-Elevator Building with UDU"),3,"")
))</f>
        <v/>
      </c>
      <c r="M117" s="203"/>
      <c r="N117" s="206"/>
    </row>
    <row r="118" spans="1:14" x14ac:dyDescent="0.3">
      <c r="A118" s="195"/>
      <c r="B118" s="196"/>
      <c r="C118" s="196"/>
      <c r="D118" s="112"/>
      <c r="E118" s="62"/>
      <c r="G118" s="62"/>
      <c r="H118" s="62"/>
      <c r="J118" s="244"/>
      <c r="K118" s="245"/>
      <c r="L118" s="200"/>
      <c r="M118" s="204"/>
      <c r="N118" s="207"/>
    </row>
    <row r="119" spans="1:14" ht="16.2" thickBot="1" x14ac:dyDescent="0.35">
      <c r="A119" s="195"/>
      <c r="B119" s="196"/>
      <c r="C119" s="196"/>
      <c r="D119" s="86"/>
      <c r="G119" s="62"/>
      <c r="H119" s="62"/>
      <c r="J119" s="247"/>
      <c r="K119" s="248"/>
      <c r="L119" s="200"/>
      <c r="M119" s="204"/>
      <c r="N119" s="207"/>
    </row>
    <row r="120" spans="1:14" ht="39.6" customHeight="1" x14ac:dyDescent="0.3">
      <c r="A120" s="195"/>
      <c r="B120" s="196"/>
      <c r="C120" s="196"/>
      <c r="D120" s="210" t="s">
        <v>133</v>
      </c>
      <c r="E120" s="225"/>
      <c r="F120" s="58" t="s">
        <v>36</v>
      </c>
      <c r="G120" s="62"/>
      <c r="H120" s="62"/>
      <c r="J120" s="229" t="s">
        <v>134</v>
      </c>
      <c r="K120" s="223">
        <v>3</v>
      </c>
      <c r="L120" s="200"/>
      <c r="M120" s="204"/>
      <c r="N120" s="207"/>
    </row>
    <row r="121" spans="1:14" ht="102.75" customHeight="1" thickBot="1" x14ac:dyDescent="0.35">
      <c r="A121" s="195"/>
      <c r="B121" s="196"/>
      <c r="C121" s="196"/>
      <c r="D121" s="112"/>
      <c r="E121" s="62"/>
      <c r="F121" s="62"/>
      <c r="G121" s="62"/>
      <c r="H121" s="62"/>
      <c r="J121" s="244"/>
      <c r="K121" s="245"/>
      <c r="L121" s="201"/>
      <c r="M121" s="204"/>
      <c r="N121" s="208"/>
    </row>
    <row r="122" spans="1:14" ht="120" customHeight="1" thickBot="1" x14ac:dyDescent="0.35">
      <c r="A122" s="226" t="s">
        <v>135</v>
      </c>
      <c r="B122" s="194"/>
      <c r="C122" s="194"/>
      <c r="D122" s="107"/>
      <c r="E122" s="108"/>
      <c r="F122" s="108"/>
      <c r="G122" s="108"/>
      <c r="H122" s="108"/>
      <c r="I122" s="120"/>
      <c r="J122" s="169" t="s">
        <v>136</v>
      </c>
      <c r="K122" s="69">
        <v>8</v>
      </c>
      <c r="L122" s="199" t="str">
        <f>_xlfn.LET(
  _xlpm.e, UPPER(TRIM(SUBSTITUTE(SUBSTITUTE(E123,"(",""),")",""))),
  _xlpm.f, UPPER(TRIM(F123)),
  _xlpm.g, UPPER(TRIM(G123)),
  _xlpm.h, UPPER(TRIM(H123)),
  _xlpm.eY, _xlpm.e="YES",  _xlpm.fY, _xlpm.f="YES",  _xlpm.gY, _xlpm.g="YES",  _xlpm.hY, _xlpm.h="YES",
  _xlpm.anySelect, OR(_xlpm.e="SELECT",_xlpm.f="SELECT",_xlpm.g="SELECT",_xlpm.h="SELECT"),
  _xlpm.allowed, OR(
             (_xlpm.eY+_xlpm.fY+_xlpm.gY+_xlpm.hY)=1,
             AND(_xlpm.eY,_xlpm.gY,NOT(_xlpm.fY),NOT(_xlpm.hY)),
             AND(_xlpm.fY,_xlpm.gY,NOT(_xlpm.eY),NOT(_xlpm.hY)),
             AND(_xlpm.eY,_xlpm.hY,NOT(_xlpm.fY),NOT(_xlpm.gY)),
             AND(_xlpm.fY,_xlpm.hY,NOT(_xlpm.eY),NOT(_xlpm.gY))
           ),
  IF(_xlpm.anySelect,"",
     IF(_xlpm.allowed, _xlpm.eY*2 + _xlpm.fY*4 + _xlpm.gY*6 + _xlpm.hY*8, "Combination invalid, review HOME ARP SSW")
  )
)</f>
        <v/>
      </c>
      <c r="M122" s="203"/>
      <c r="N122" s="206"/>
    </row>
    <row r="123" spans="1:14" ht="109.5" customHeight="1" thickBot="1" x14ac:dyDescent="0.35">
      <c r="A123" s="195"/>
      <c r="B123" s="196"/>
      <c r="C123" s="196"/>
      <c r="D123" s="170" t="s">
        <v>137</v>
      </c>
      <c r="E123" s="60" t="s">
        <v>36</v>
      </c>
      <c r="F123" s="60" t="s">
        <v>36</v>
      </c>
      <c r="G123" s="60" t="s">
        <v>36</v>
      </c>
      <c r="H123" s="60" t="s">
        <v>36</v>
      </c>
      <c r="I123" s="100"/>
      <c r="J123" s="171" t="s">
        <v>138</v>
      </c>
      <c r="K123" s="74">
        <v>6</v>
      </c>
      <c r="L123" s="200"/>
      <c r="M123" s="204"/>
      <c r="N123" s="207"/>
    </row>
    <row r="124" spans="1:14" ht="57.75" customHeight="1" thickBot="1" x14ac:dyDescent="0.35">
      <c r="A124" s="195"/>
      <c r="B124" s="196"/>
      <c r="C124" s="196"/>
      <c r="D124" s="112"/>
      <c r="E124" s="172" t="s">
        <v>139</v>
      </c>
      <c r="F124" s="172" t="s">
        <v>140</v>
      </c>
      <c r="G124" s="172" t="s">
        <v>141</v>
      </c>
      <c r="H124" s="172" t="s">
        <v>142</v>
      </c>
      <c r="I124" s="100"/>
      <c r="J124" s="171" t="s">
        <v>143</v>
      </c>
      <c r="K124" s="74">
        <v>4</v>
      </c>
      <c r="L124" s="200"/>
      <c r="M124" s="204"/>
      <c r="N124" s="207"/>
    </row>
    <row r="125" spans="1:14" ht="60.75" customHeight="1" thickBot="1" x14ac:dyDescent="0.35">
      <c r="A125" s="195"/>
      <c r="B125" s="196"/>
      <c r="C125" s="196"/>
      <c r="D125" s="227"/>
      <c r="E125" s="228"/>
      <c r="G125" s="62"/>
      <c r="H125" s="62"/>
      <c r="I125" s="100"/>
      <c r="J125" s="173" t="s">
        <v>144</v>
      </c>
      <c r="K125" s="77">
        <v>2</v>
      </c>
      <c r="L125" s="201"/>
      <c r="M125" s="204"/>
      <c r="N125" s="208"/>
    </row>
    <row r="126" spans="1:14" x14ac:dyDescent="0.3">
      <c r="A126" s="193" t="s">
        <v>145</v>
      </c>
      <c r="B126" s="194"/>
      <c r="C126" s="194"/>
      <c r="D126" s="107"/>
      <c r="E126" s="108"/>
      <c r="F126" s="108"/>
      <c r="G126" s="108"/>
      <c r="H126" s="108"/>
      <c r="I126" s="120"/>
      <c r="J126" s="215" t="s">
        <v>146</v>
      </c>
      <c r="K126" s="218">
        <v>2</v>
      </c>
      <c r="L126" s="199" t="str">
        <f>IF(TRIM(F130)="yes",2,IF(TRIM(F130)="no",0,IF(TRIM(F130)="select","", "")))</f>
        <v/>
      </c>
      <c r="M126" s="203"/>
      <c r="N126" s="206"/>
    </row>
    <row r="127" spans="1:14" x14ac:dyDescent="0.3">
      <c r="A127" s="195"/>
      <c r="B127" s="196"/>
      <c r="C127" s="196"/>
      <c r="D127" s="170"/>
      <c r="E127" s="141"/>
      <c r="F127" s="141"/>
      <c r="G127" s="141"/>
      <c r="H127" s="141"/>
      <c r="I127" s="100"/>
      <c r="J127" s="216"/>
      <c r="K127" s="219"/>
      <c r="L127" s="200"/>
      <c r="M127" s="204"/>
      <c r="N127" s="207"/>
    </row>
    <row r="128" spans="1:14" x14ac:dyDescent="0.3">
      <c r="A128" s="195"/>
      <c r="B128" s="196"/>
      <c r="C128" s="196"/>
      <c r="D128" s="112"/>
      <c r="E128" s="174"/>
      <c r="F128" s="174"/>
      <c r="G128" s="174"/>
      <c r="H128" s="174"/>
      <c r="I128" s="100"/>
      <c r="J128" s="216"/>
      <c r="K128" s="219"/>
      <c r="L128" s="200"/>
      <c r="M128" s="204"/>
      <c r="N128" s="207"/>
    </row>
    <row r="129" spans="1:14" ht="16.2" thickBot="1" x14ac:dyDescent="0.35">
      <c r="A129" s="195"/>
      <c r="B129" s="196"/>
      <c r="C129" s="196"/>
      <c r="D129" s="112"/>
      <c r="E129" s="174"/>
      <c r="F129" s="174"/>
      <c r="G129" s="174"/>
      <c r="H129" s="174"/>
      <c r="I129" s="100"/>
      <c r="J129" s="217"/>
      <c r="K129" s="220"/>
      <c r="L129" s="201"/>
      <c r="M129" s="204"/>
      <c r="N129" s="208"/>
    </row>
    <row r="130" spans="1:14" ht="16.2" thickBot="1" x14ac:dyDescent="0.35">
      <c r="A130" s="195"/>
      <c r="B130" s="196"/>
      <c r="C130" s="196"/>
      <c r="D130" s="210" t="s">
        <v>147</v>
      </c>
      <c r="E130" s="211"/>
      <c r="F130" s="59" t="s">
        <v>36</v>
      </c>
      <c r="G130" s="161"/>
      <c r="H130" s="161"/>
      <c r="I130" s="100"/>
      <c r="J130" s="221" t="s">
        <v>148</v>
      </c>
      <c r="K130" s="223">
        <v>0</v>
      </c>
      <c r="L130" s="201"/>
      <c r="M130" s="204"/>
      <c r="N130" s="208"/>
    </row>
    <row r="131" spans="1:14" x14ac:dyDescent="0.3">
      <c r="A131" s="195"/>
      <c r="B131" s="196"/>
      <c r="C131" s="196"/>
      <c r="D131" s="112"/>
      <c r="E131" s="174"/>
      <c r="F131" s="174"/>
      <c r="G131" s="174"/>
      <c r="H131" s="174"/>
      <c r="I131" s="100"/>
      <c r="J131" s="216"/>
      <c r="K131" s="219"/>
      <c r="L131" s="201"/>
      <c r="M131" s="204"/>
      <c r="N131" s="208"/>
    </row>
    <row r="132" spans="1:14" x14ac:dyDescent="0.3">
      <c r="A132" s="195"/>
      <c r="B132" s="196"/>
      <c r="C132" s="196"/>
      <c r="D132" s="112"/>
      <c r="E132" s="174"/>
      <c r="F132" s="174"/>
      <c r="G132" s="174"/>
      <c r="H132" s="174"/>
      <c r="I132" s="100"/>
      <c r="J132" s="216"/>
      <c r="K132" s="219"/>
      <c r="L132" s="201"/>
      <c r="M132" s="204"/>
      <c r="N132" s="208"/>
    </row>
    <row r="133" spans="1:14" ht="16.2" thickBot="1" x14ac:dyDescent="0.35">
      <c r="A133" s="197"/>
      <c r="B133" s="198"/>
      <c r="C133" s="198"/>
      <c r="D133" s="175"/>
      <c r="E133" s="176"/>
      <c r="F133" s="80"/>
      <c r="G133" s="116"/>
      <c r="H133" s="116"/>
      <c r="I133" s="177"/>
      <c r="J133" s="222"/>
      <c r="K133" s="224"/>
      <c r="L133" s="202"/>
      <c r="M133" s="205"/>
      <c r="N133" s="209"/>
    </row>
    <row r="134" spans="1:14" ht="15.75" customHeight="1" thickBot="1" x14ac:dyDescent="0.35">
      <c r="A134" s="212" t="s">
        <v>149</v>
      </c>
      <c r="B134" s="212"/>
      <c r="C134" s="212"/>
      <c r="D134" s="212"/>
      <c r="E134" s="212"/>
      <c r="F134" s="212"/>
      <c r="G134" s="212"/>
      <c r="H134" s="212"/>
      <c r="I134" s="212"/>
      <c r="J134" s="212"/>
      <c r="K134" s="212"/>
      <c r="L134" s="178">
        <f>SUM(L117,L122,L126)</f>
        <v>0</v>
      </c>
      <c r="M134" s="179">
        <f>SUM(M126,M122,M117)</f>
        <v>0</v>
      </c>
    </row>
    <row r="136" spans="1:14" ht="16.2" thickBot="1" x14ac:dyDescent="0.35"/>
    <row r="137" spans="1:14" ht="16.2" thickBot="1" x14ac:dyDescent="0.35">
      <c r="A137" s="213"/>
      <c r="B137" s="213"/>
      <c r="C137" s="180"/>
      <c r="D137" s="214"/>
      <c r="E137" s="214"/>
      <c r="F137" s="214"/>
      <c r="G137" s="214"/>
      <c r="H137" s="214"/>
      <c r="I137" s="214"/>
      <c r="K137" s="181" t="s">
        <v>150</v>
      </c>
      <c r="L137" s="182" t="s">
        <v>22</v>
      </c>
      <c r="M137" s="183" t="s">
        <v>23</v>
      </c>
    </row>
    <row r="138" spans="1:14" ht="16.2" thickBot="1" x14ac:dyDescent="0.35">
      <c r="A138" s="191" t="s">
        <v>151</v>
      </c>
      <c r="B138" s="192"/>
      <c r="C138" s="192"/>
      <c r="D138" s="192"/>
      <c r="E138" s="192"/>
      <c r="F138" s="192"/>
      <c r="G138" s="192"/>
      <c r="H138" s="192"/>
      <c r="I138" s="192"/>
      <c r="J138" s="192"/>
      <c r="K138" s="184">
        <v>155</v>
      </c>
      <c r="L138" s="185">
        <f>SUM(L134,L113,L46,L23)</f>
        <v>0</v>
      </c>
      <c r="M138" s="186">
        <f>SUM(M134,M113,M46,M23)</f>
        <v>0</v>
      </c>
    </row>
  </sheetData>
  <sheetProtection algorithmName="SHA-512" hashValue="PJwRm9go4QfCeYAcfCyBKGBUuNYaNTzaxZQBLoE2J4cduvwfP32VzvvaxdoaSVNcpeRS90e+qNs/+CDG5K2oBw==" saltValue="sTNTpt9tvBiBuTjv5FeVvA==" spinCount="100000" sheet="1" objects="1" scenarios="1"/>
  <dataConsolidate/>
  <mergeCells count="159">
    <mergeCell ref="J79:K79"/>
    <mergeCell ref="D69:E69"/>
    <mergeCell ref="A115:N115"/>
    <mergeCell ref="D106:E107"/>
    <mergeCell ref="A116:C116"/>
    <mergeCell ref="D116:I116"/>
    <mergeCell ref="N86:N103"/>
    <mergeCell ref="J104:J107"/>
    <mergeCell ref="K104:K107"/>
    <mergeCell ref="L104:L112"/>
    <mergeCell ref="M104:M112"/>
    <mergeCell ref="N104:N112"/>
    <mergeCell ref="J108:J112"/>
    <mergeCell ref="K108:K112"/>
    <mergeCell ref="A104:C112"/>
    <mergeCell ref="K86:K89"/>
    <mergeCell ref="K90:K94"/>
    <mergeCell ref="K95:K99"/>
    <mergeCell ref="K100:K103"/>
    <mergeCell ref="L86:L103"/>
    <mergeCell ref="A86:C103"/>
    <mergeCell ref="J86:J89"/>
    <mergeCell ref="J90:J94"/>
    <mergeCell ref="J95:J99"/>
    <mergeCell ref="K50:K51"/>
    <mergeCell ref="M40:M45"/>
    <mergeCell ref="N40:N45"/>
    <mergeCell ref="A46:K46"/>
    <mergeCell ref="A40:C45"/>
    <mergeCell ref="L40:L45"/>
    <mergeCell ref="A48:N48"/>
    <mergeCell ref="L50:L54"/>
    <mergeCell ref="M50:M54"/>
    <mergeCell ref="N50:N54"/>
    <mergeCell ref="J50:J51"/>
    <mergeCell ref="J53:J54"/>
    <mergeCell ref="A50:C54"/>
    <mergeCell ref="K53:K54"/>
    <mergeCell ref="A49:C49"/>
    <mergeCell ref="D49:I49"/>
    <mergeCell ref="L33:L35"/>
    <mergeCell ref="M33:M35"/>
    <mergeCell ref="N33:N35"/>
    <mergeCell ref="A33:C35"/>
    <mergeCell ref="L36:L39"/>
    <mergeCell ref="M36:M39"/>
    <mergeCell ref="N36:N39"/>
    <mergeCell ref="D39:H39"/>
    <mergeCell ref="A37:C38"/>
    <mergeCell ref="D34:E34"/>
    <mergeCell ref="A25:N25"/>
    <mergeCell ref="A27:C32"/>
    <mergeCell ref="L27:L32"/>
    <mergeCell ref="M27:M32"/>
    <mergeCell ref="N27:N32"/>
    <mergeCell ref="L20:L22"/>
    <mergeCell ref="M20:M22"/>
    <mergeCell ref="N20:N22"/>
    <mergeCell ref="A20:C22"/>
    <mergeCell ref="D20:E22"/>
    <mergeCell ref="A26:C26"/>
    <mergeCell ref="D26:I26"/>
    <mergeCell ref="D29:E29"/>
    <mergeCell ref="A12:C12"/>
    <mergeCell ref="D12:I12"/>
    <mergeCell ref="D13:E13"/>
    <mergeCell ref="D14:E14"/>
    <mergeCell ref="D15:E15"/>
    <mergeCell ref="D18:E18"/>
    <mergeCell ref="M13:M16"/>
    <mergeCell ref="A13:C15"/>
    <mergeCell ref="A23:K23"/>
    <mergeCell ref="A1:N1"/>
    <mergeCell ref="A2:N2"/>
    <mergeCell ref="A3:L3"/>
    <mergeCell ref="C5:F5"/>
    <mergeCell ref="C6:F6"/>
    <mergeCell ref="G6:I6"/>
    <mergeCell ref="N55:N59"/>
    <mergeCell ref="J58:J59"/>
    <mergeCell ref="K58:K59"/>
    <mergeCell ref="A55:C59"/>
    <mergeCell ref="J55:J56"/>
    <mergeCell ref="K55:K56"/>
    <mergeCell ref="L55:L59"/>
    <mergeCell ref="M55:M59"/>
    <mergeCell ref="A17:C19"/>
    <mergeCell ref="L17:L19"/>
    <mergeCell ref="M17:M19"/>
    <mergeCell ref="N17:N19"/>
    <mergeCell ref="E19:G19"/>
    <mergeCell ref="G7:I7"/>
    <mergeCell ref="C7:F7"/>
    <mergeCell ref="C8:F8"/>
    <mergeCell ref="C9:F9"/>
    <mergeCell ref="A11:N11"/>
    <mergeCell ref="K117:K119"/>
    <mergeCell ref="N60:N85"/>
    <mergeCell ref="J65:K65"/>
    <mergeCell ref="J68:K68"/>
    <mergeCell ref="J72:K72"/>
    <mergeCell ref="J76:K76"/>
    <mergeCell ref="J61:K61"/>
    <mergeCell ref="J60:K60"/>
    <mergeCell ref="L72:L85"/>
    <mergeCell ref="J80:K80"/>
    <mergeCell ref="J83:K83"/>
    <mergeCell ref="L71:M71"/>
    <mergeCell ref="M72:M85"/>
    <mergeCell ref="L61:L70"/>
    <mergeCell ref="M61:M70"/>
    <mergeCell ref="L60:M60"/>
    <mergeCell ref="A113:K113"/>
    <mergeCell ref="E108:G108"/>
    <mergeCell ref="M86:M103"/>
    <mergeCell ref="A60:C85"/>
    <mergeCell ref="D93:E93"/>
    <mergeCell ref="J100:J103"/>
    <mergeCell ref="D76:H76"/>
    <mergeCell ref="J71:K71"/>
    <mergeCell ref="D120:E120"/>
    <mergeCell ref="A122:C125"/>
    <mergeCell ref="L122:L125"/>
    <mergeCell ref="M122:M125"/>
    <mergeCell ref="N122:N125"/>
    <mergeCell ref="D125:E125"/>
    <mergeCell ref="J15:J16"/>
    <mergeCell ref="N13:N16"/>
    <mergeCell ref="L13:L16"/>
    <mergeCell ref="D63:E63"/>
    <mergeCell ref="D57:E57"/>
    <mergeCell ref="D52:E52"/>
    <mergeCell ref="D43:E43"/>
    <mergeCell ref="D41:E41"/>
    <mergeCell ref="D45:E45"/>
    <mergeCell ref="D37:D38"/>
    <mergeCell ref="D51:E51"/>
    <mergeCell ref="A117:C121"/>
    <mergeCell ref="L117:L121"/>
    <mergeCell ref="M117:M121"/>
    <mergeCell ref="N117:N121"/>
    <mergeCell ref="J120:J121"/>
    <mergeCell ref="K120:K121"/>
    <mergeCell ref="J117:J119"/>
    <mergeCell ref="A138:J138"/>
    <mergeCell ref="A126:C133"/>
    <mergeCell ref="L126:L133"/>
    <mergeCell ref="M126:M133"/>
    <mergeCell ref="N126:N133"/>
    <mergeCell ref="D130:E130"/>
    <mergeCell ref="A134:K134"/>
    <mergeCell ref="A137:B137"/>
    <mergeCell ref="D137:E137"/>
    <mergeCell ref="F137:G137"/>
    <mergeCell ref="H137:I137"/>
    <mergeCell ref="J126:J129"/>
    <mergeCell ref="K126:K129"/>
    <mergeCell ref="J130:J133"/>
    <mergeCell ref="K130:K133"/>
  </mergeCells>
  <conditionalFormatting sqref="C5:F5">
    <cfRule type="expression" dxfId="0" priority="1">
      <formula>NOT(ISBLANK($C$5))</formula>
    </cfRule>
  </conditionalFormatting>
  <pageMargins left="0.7" right="0.7" top="0.75" bottom="0.75" header="0.3" footer="0.3"/>
  <legacyDrawing r:id="rId1"/>
  <extLst>
    <ext xmlns:x14="http://schemas.microsoft.com/office/spreadsheetml/2009/9/main" uri="{CCE6A557-97BC-4b89-ADB6-D9C93CAAB3DF}">
      <x14:dataValidations xmlns:xm="http://schemas.microsoft.com/office/excel/2006/main" count="30">
        <x14:dataValidation type="list" allowBlank="1" showInputMessage="1" showErrorMessage="1" xr:uid="{F15FC422-8085-421A-B730-D9066C0142C4}">
          <x14:formula1>
            <xm:f>'Data Validation'!$B$3:$B$6</xm:f>
          </x14:formula1>
          <xm:sqref>M13</xm:sqref>
        </x14:dataValidation>
        <x14:dataValidation type="list" allowBlank="1" showInputMessage="1" showErrorMessage="1" xr:uid="{206B3FBF-C6FF-442A-8710-DCFC717C64FD}">
          <x14:formula1>
            <xm:f>'Data Validation'!$B$7:$B$10</xm:f>
          </x14:formula1>
          <xm:sqref>M17</xm:sqref>
        </x14:dataValidation>
        <x14:dataValidation type="list" allowBlank="1" showInputMessage="1" showErrorMessage="1" xr:uid="{A87BF414-4B56-420A-BD44-8D3B0648348E}">
          <x14:formula1>
            <xm:f>'Data Validation'!$C$11:$C$15</xm:f>
          </x14:formula1>
          <xm:sqref>F21</xm:sqref>
        </x14:dataValidation>
        <x14:dataValidation type="list" allowBlank="1" showInputMessage="1" showErrorMessage="1" xr:uid="{62014C5A-BA07-4F8D-AFB6-9433E4601869}">
          <x14:formula1>
            <xm:f>'Data Validation'!$B$12:$B$15</xm:f>
          </x14:formula1>
          <xm:sqref>M20:M22</xm:sqref>
        </x14:dataValidation>
        <x14:dataValidation type="list" allowBlank="1" showInputMessage="1" showErrorMessage="1" xr:uid="{C2003223-EBD6-41B8-9A17-365C655CD0BA}">
          <x14:formula1>
            <xm:f>'Data Validation'!$C$18:$C$25</xm:f>
          </x14:formula1>
          <xm:sqref>F29</xm:sqref>
        </x14:dataValidation>
        <x14:dataValidation type="list" allowBlank="1" showInputMessage="1" showErrorMessage="1" xr:uid="{AD1C2375-83E4-4F25-BC0A-168A526B4BCE}">
          <x14:formula1>
            <xm:f>'Data Validation'!$C$26:$C$30</xm:f>
          </x14:formula1>
          <xm:sqref>F34</xm:sqref>
        </x14:dataValidation>
        <x14:dataValidation type="list" allowBlank="1" showInputMessage="1" showErrorMessage="1" xr:uid="{317450B0-F239-454B-8F19-7896FBFEB2EB}">
          <x14:formula1>
            <xm:f>'Data Validation'!$B$19:$B$25</xm:f>
          </x14:formula1>
          <xm:sqref>M27:M32</xm:sqref>
        </x14:dataValidation>
        <x14:dataValidation type="list" allowBlank="1" showInputMessage="1" showErrorMessage="1" xr:uid="{118B53B1-D6EE-4E5B-84E8-688B5A4746F4}">
          <x14:formula1>
            <xm:f>'Data Validation'!$B$27:$B$30</xm:f>
          </x14:formula1>
          <xm:sqref>M33:M35</xm:sqref>
        </x14:dataValidation>
        <x14:dataValidation type="list" allowBlank="1" showInputMessage="1" showErrorMessage="1" xr:uid="{AEF1E72E-F5A1-41C2-881D-3A56DC36868F}">
          <x14:formula1>
            <xm:f>'Data Validation'!$B$32:$B$37</xm:f>
          </x14:formula1>
          <xm:sqref>M36:M39</xm:sqref>
        </x14:dataValidation>
        <x14:dataValidation type="list" allowBlank="1" showInputMessage="1" showErrorMessage="1" xr:uid="{C7B056CC-83A5-48D4-9C0C-E1124408EE31}">
          <x14:formula1>
            <xm:f>'Data Validation'!$B$38:$B$43</xm:f>
          </x14:formula1>
          <xm:sqref>M40:M45</xm:sqref>
        </x14:dataValidation>
        <x14:dataValidation type="list" allowBlank="1" showInputMessage="1" showErrorMessage="1" xr:uid="{6100316A-C4FB-4893-98F3-378127D50D3D}">
          <x14:formula1>
            <xm:f>'Data Validation'!$C$45:$C$49</xm:f>
          </x14:formula1>
          <xm:sqref>F51</xm:sqref>
        </x14:dataValidation>
        <x14:dataValidation type="list" allowBlank="1" showInputMessage="1" showErrorMessage="1" xr:uid="{9B092FDE-6C09-4F27-B335-5BF8CCDADEE9}">
          <x14:formula1>
            <xm:f>'Data Validation'!$B$46:$B$49</xm:f>
          </x14:formula1>
          <xm:sqref>M50:M54</xm:sqref>
        </x14:dataValidation>
        <x14:dataValidation type="list" allowBlank="1" showInputMessage="1" showErrorMessage="1" xr:uid="{E4A65450-A548-4D3B-9D4A-80832A2D6120}">
          <x14:formula1>
            <xm:f>'Data Validation'!$B$51:$B$54</xm:f>
          </x14:formula1>
          <xm:sqref>M55:M59</xm:sqref>
        </x14:dataValidation>
        <x14:dataValidation type="list" allowBlank="1" showInputMessage="1" showErrorMessage="1" xr:uid="{8F61A023-E20F-4BB3-B92D-479A4991862F}">
          <x14:formula1>
            <xm:f>'Data Validation'!$C$50:$C$54</xm:f>
          </x14:formula1>
          <xm:sqref>F57</xm:sqref>
        </x14:dataValidation>
        <x14:dataValidation type="list" allowBlank="1" showInputMessage="1" showErrorMessage="1" xr:uid="{3FDDE7EF-B0FA-4046-9346-87C92EDAD1FA}">
          <x14:formula1>
            <xm:f>'Data Validation'!$E$58:$E$61</xm:f>
          </x14:formula1>
          <xm:sqref>M61:M70</xm:sqref>
        </x14:dataValidation>
        <x14:dataValidation type="list" allowBlank="1" showInputMessage="1" showErrorMessage="1" xr:uid="{569E8E03-3F4C-4342-BE96-A1BE85E0F2B5}">
          <x14:formula1>
            <xm:f>'Data Validation'!$E$68:$E$70</xm:f>
          </x14:formula1>
          <xm:sqref>M72:M85</xm:sqref>
        </x14:dataValidation>
        <x14:dataValidation type="list" allowBlank="1" showInputMessage="1" showErrorMessage="1" xr:uid="{919A4E76-1434-4377-A28D-DF0D943EF873}">
          <x14:formula1>
            <xm:f>'Data Validation'!$C$78:$C$83</xm:f>
          </x14:formula1>
          <xm:sqref>F93</xm:sqref>
        </x14:dataValidation>
        <x14:dataValidation type="list" allowBlank="1" showInputMessage="1" showErrorMessage="1" xr:uid="{420E1327-F208-4008-8D0F-C379951585FC}">
          <x14:formula1>
            <xm:f>'Data Validation'!$B$79:$B$83</xm:f>
          </x14:formula1>
          <xm:sqref>M86:M103</xm:sqref>
        </x14:dataValidation>
        <x14:dataValidation type="list" allowBlank="1" showInputMessage="1" showErrorMessage="1" xr:uid="{B8FF9414-CD56-40E1-BE04-AB19C893EF30}">
          <x14:formula1>
            <xm:f>'Data Validation'!$B$85:$B$87</xm:f>
          </x14:formula1>
          <xm:sqref>M104:M112</xm:sqref>
        </x14:dataValidation>
        <x14:dataValidation type="list" allowBlank="1" showInputMessage="1" showErrorMessage="1" xr:uid="{43E31AF3-2D5A-44D2-8810-B19AC4293FB0}">
          <x14:formula1>
            <xm:f>'Data Validation'!$C$84:$C$87</xm:f>
          </x14:formula1>
          <xm:sqref>F106</xm:sqref>
        </x14:dataValidation>
        <x14:dataValidation type="list" allowBlank="1" showInputMessage="1" showErrorMessage="1" xr:uid="{9BCC7F57-E425-4A52-9E14-94B274617CBC}">
          <x14:formula1>
            <xm:f>'Data Validation'!$B$91:$B$92</xm:f>
          </x14:formula1>
          <xm:sqref>M117:M121</xm:sqref>
        </x14:dataValidation>
        <x14:dataValidation type="list" allowBlank="1" showInputMessage="1" showErrorMessage="1" xr:uid="{0ACDB2DB-7FDB-4E93-BF27-040BD0EB3E89}">
          <x14:formula1>
            <xm:f>'Data Validation'!$C$89:$C$92</xm:f>
          </x14:formula1>
          <xm:sqref>F120</xm:sqref>
        </x14:dataValidation>
        <x14:dataValidation type="list" allowBlank="1" showInputMessage="1" showErrorMessage="1" xr:uid="{1FC2DC7A-FE31-4820-A14B-114DC3E10961}">
          <x14:formula1>
            <xm:f>'Data Validation'!$C$7:$C$9</xm:f>
          </x14:formula1>
          <xm:sqref>F18</xm:sqref>
        </x14:dataValidation>
        <x14:dataValidation type="list" allowBlank="1" showInputMessage="1" showErrorMessage="1" xr:uid="{2F2E0512-DB22-4ED9-BE17-F74F2EF3B04E}">
          <x14:formula1>
            <xm:f>'Data Validation'!$C$57:$C$66</xm:f>
          </x14:formula1>
          <xm:sqref>F63</xm:sqref>
        </x14:dataValidation>
        <x14:dataValidation type="list" allowBlank="1" showInputMessage="1" showErrorMessage="1" xr:uid="{E4E5D15E-A4D4-4CD4-B90E-51228C3F9CE5}">
          <x14:formula1>
            <xm:f>'Data Validation'!$C$68:$C$77</xm:f>
          </x14:formula1>
          <xm:sqref>F69</xm:sqref>
        </x14:dataValidation>
        <x14:dataValidation type="list" allowBlank="1" showInputMessage="1" showErrorMessage="1" xr:uid="{55C9108B-79BF-49D2-AE7F-B1E17F9055D0}">
          <x14:formula1>
            <xm:f>'Data Validation'!$C$31:$C$34</xm:f>
          </x14:formula1>
          <xm:sqref>E37:H37 E123:H123</xm:sqref>
        </x14:dataValidation>
        <x14:dataValidation type="list" allowBlank="1" showInputMessage="1" showErrorMessage="1" xr:uid="{388ABFE9-26D1-450F-8065-1CD9A4D45AE7}">
          <x14:formula1>
            <xm:f>'Data Validation'!$E$95:$E$107</xm:f>
          </x14:formula1>
          <xm:sqref>M122:M125</xm:sqref>
        </x14:dataValidation>
        <x14:dataValidation type="list" allowBlank="1" showInputMessage="1" showErrorMessage="1" xr:uid="{FF48C325-EFC4-4FD6-809B-2AA625D770AE}">
          <x14:formula1>
            <xm:f>'Data Validation'!$C$103:$C$112</xm:f>
          </x14:formula1>
          <xm:sqref>G130:H130</xm:sqref>
        </x14:dataValidation>
        <x14:dataValidation type="list" allowBlank="1" showInputMessage="1" showErrorMessage="1" xr:uid="{72CBCBE6-3B9B-4B3A-8A8C-FF74ECF644B4}">
          <x14:formula1>
            <xm:f>'Data Validation'!$B$103:$B$112</xm:f>
          </x14:formula1>
          <xm:sqref>M126:M133</xm:sqref>
        </x14:dataValidation>
        <x14:dataValidation type="list" allowBlank="1" showInputMessage="1" showErrorMessage="1" xr:uid="{D45049AE-C3BA-4EC0-A26C-C0B08DF8CD3E}">
          <x14:formula1>
            <xm:f>'Data Validation'!$C$103:$C$106</xm:f>
          </x14:formula1>
          <xm:sqref>F130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17C0A-42F5-4497-87AB-E2286868E513}">
  <dimension ref="A1:F121"/>
  <sheetViews>
    <sheetView zoomScale="70" zoomScaleNormal="70" workbookViewId="0">
      <selection activeCell="C1" sqref="C1:C1048576"/>
    </sheetView>
  </sheetViews>
  <sheetFormatPr defaultColWidth="9.109375" defaultRowHeight="15.6" x14ac:dyDescent="0.3"/>
  <cols>
    <col min="1" max="1" width="56.33203125" style="3" customWidth="1"/>
    <col min="2" max="2" width="41.88671875" style="3" customWidth="1"/>
    <col min="3" max="3" width="151.44140625" style="8" customWidth="1"/>
    <col min="4" max="4" width="9.109375" style="1"/>
    <col min="5" max="5" width="62.6640625" style="1" customWidth="1"/>
    <col min="6" max="16384" width="9.109375" style="1"/>
  </cols>
  <sheetData>
    <row r="1" spans="1:3" x14ac:dyDescent="0.3">
      <c r="A1" s="20" t="s">
        <v>152</v>
      </c>
      <c r="B1" s="20" t="s">
        <v>153</v>
      </c>
      <c r="C1" s="23" t="s">
        <v>154</v>
      </c>
    </row>
    <row r="2" spans="1:3" ht="16.2" thickBot="1" x14ac:dyDescent="0.35">
      <c r="A2" s="18" t="s">
        <v>155</v>
      </c>
      <c r="B2" s="19" t="s">
        <v>156</v>
      </c>
    </row>
    <row r="3" spans="1:3" ht="30" customHeight="1" x14ac:dyDescent="0.3">
      <c r="A3" s="370" t="s">
        <v>157</v>
      </c>
      <c r="B3" s="4">
        <v>17</v>
      </c>
    </row>
    <row r="4" spans="1:3" x14ac:dyDescent="0.3">
      <c r="A4" s="371"/>
      <c r="B4" s="5">
        <v>10</v>
      </c>
    </row>
    <row r="5" spans="1:3" x14ac:dyDescent="0.3">
      <c r="A5" s="371"/>
      <c r="B5" s="5">
        <v>7</v>
      </c>
    </row>
    <row r="6" spans="1:3" ht="16.2" thickBot="1" x14ac:dyDescent="0.35">
      <c r="A6" s="372"/>
      <c r="B6" s="6">
        <v>0</v>
      </c>
    </row>
    <row r="7" spans="1:3" ht="30" customHeight="1" x14ac:dyDescent="0.3">
      <c r="A7" s="370" t="s">
        <v>158</v>
      </c>
      <c r="B7" s="4">
        <v>30</v>
      </c>
      <c r="C7" s="8" t="s">
        <v>36</v>
      </c>
    </row>
    <row r="8" spans="1:3" x14ac:dyDescent="0.3">
      <c r="A8" s="371"/>
      <c r="B8" s="5">
        <v>10</v>
      </c>
      <c r="C8" s="8" t="s">
        <v>146</v>
      </c>
    </row>
    <row r="9" spans="1:3" x14ac:dyDescent="0.3">
      <c r="A9" s="371"/>
      <c r="B9" s="5">
        <v>7</v>
      </c>
      <c r="C9" s="8" t="s">
        <v>148</v>
      </c>
    </row>
    <row r="10" spans="1:3" ht="16.2" thickBot="1" x14ac:dyDescent="0.35">
      <c r="A10" s="371"/>
      <c r="B10" s="5">
        <v>0</v>
      </c>
    </row>
    <row r="11" spans="1:3" x14ac:dyDescent="0.3">
      <c r="A11" s="370" t="s">
        <v>159</v>
      </c>
      <c r="B11" s="11"/>
      <c r="C11" s="8" t="s">
        <v>36</v>
      </c>
    </row>
    <row r="12" spans="1:3" x14ac:dyDescent="0.3">
      <c r="A12" s="371"/>
      <c r="B12" s="5">
        <v>15</v>
      </c>
      <c r="C12" s="7" t="s">
        <v>160</v>
      </c>
    </row>
    <row r="13" spans="1:3" x14ac:dyDescent="0.3">
      <c r="A13" s="371"/>
      <c r="B13" s="5">
        <v>8</v>
      </c>
      <c r="C13" s="7" t="s">
        <v>161</v>
      </c>
    </row>
    <row r="14" spans="1:3" x14ac:dyDescent="0.3">
      <c r="A14" s="371"/>
      <c r="B14" s="5">
        <v>3</v>
      </c>
      <c r="C14" s="7" t="s">
        <v>162</v>
      </c>
    </row>
    <row r="15" spans="1:3" ht="16.2" thickBot="1" x14ac:dyDescent="0.35">
      <c r="A15" s="372"/>
      <c r="B15" s="6">
        <v>0</v>
      </c>
      <c r="C15" s="8" t="s">
        <v>163</v>
      </c>
    </row>
    <row r="17" spans="1:3" ht="16.2" thickBot="1" x14ac:dyDescent="0.35"/>
    <row r="18" spans="1:3" x14ac:dyDescent="0.3">
      <c r="A18" s="16" t="s">
        <v>164</v>
      </c>
      <c r="B18" s="17" t="s">
        <v>156</v>
      </c>
      <c r="C18" s="8" t="s">
        <v>36</v>
      </c>
    </row>
    <row r="19" spans="1:3" x14ac:dyDescent="0.3">
      <c r="A19" s="371" t="s">
        <v>165</v>
      </c>
      <c r="B19" s="5">
        <v>15</v>
      </c>
      <c r="C19" s="8" t="s">
        <v>48</v>
      </c>
    </row>
    <row r="20" spans="1:3" x14ac:dyDescent="0.3">
      <c r="A20" s="371"/>
      <c r="B20" s="5">
        <v>12</v>
      </c>
      <c r="C20" s="8" t="s">
        <v>49</v>
      </c>
    </row>
    <row r="21" spans="1:3" x14ac:dyDescent="0.3">
      <c r="A21" s="371"/>
      <c r="B21" s="5">
        <v>10</v>
      </c>
      <c r="C21" s="8" t="s">
        <v>51</v>
      </c>
    </row>
    <row r="22" spans="1:3" x14ac:dyDescent="0.3">
      <c r="A22" s="371"/>
      <c r="B22" s="5">
        <v>8</v>
      </c>
      <c r="C22" s="8" t="s">
        <v>52</v>
      </c>
    </row>
    <row r="23" spans="1:3" x14ac:dyDescent="0.3">
      <c r="A23" s="371"/>
      <c r="B23" s="5">
        <v>6</v>
      </c>
      <c r="C23" s="8" t="s">
        <v>53</v>
      </c>
    </row>
    <row r="24" spans="1:3" x14ac:dyDescent="0.3">
      <c r="A24" s="371"/>
      <c r="B24" s="5">
        <v>2</v>
      </c>
      <c r="C24" s="8" t="s">
        <v>54</v>
      </c>
    </row>
    <row r="25" spans="1:3" ht="16.2" thickBot="1" x14ac:dyDescent="0.35">
      <c r="A25" s="372"/>
      <c r="B25" s="6">
        <v>0</v>
      </c>
      <c r="C25" s="8" t="s">
        <v>163</v>
      </c>
    </row>
    <row r="26" spans="1:3" x14ac:dyDescent="0.3">
      <c r="A26" s="370" t="s">
        <v>166</v>
      </c>
      <c r="B26" s="4"/>
      <c r="C26" s="8" t="s">
        <v>36</v>
      </c>
    </row>
    <row r="27" spans="1:3" x14ac:dyDescent="0.3">
      <c r="A27" s="371"/>
      <c r="B27" s="5">
        <v>3</v>
      </c>
      <c r="C27" s="8" t="s">
        <v>167</v>
      </c>
    </row>
    <row r="28" spans="1:3" x14ac:dyDescent="0.3">
      <c r="A28" s="371"/>
      <c r="B28" s="5">
        <v>2</v>
      </c>
      <c r="C28" s="8" t="s">
        <v>168</v>
      </c>
    </row>
    <row r="29" spans="1:3" x14ac:dyDescent="0.3">
      <c r="A29" s="371"/>
      <c r="B29" s="5">
        <v>1</v>
      </c>
      <c r="C29" s="8" t="s">
        <v>169</v>
      </c>
    </row>
    <row r="30" spans="1:3" ht="16.2" thickBot="1" x14ac:dyDescent="0.35">
      <c r="A30" s="371"/>
      <c r="B30" s="5">
        <v>0</v>
      </c>
      <c r="C30" s="8" t="s">
        <v>163</v>
      </c>
    </row>
    <row r="31" spans="1:3" x14ac:dyDescent="0.3">
      <c r="A31" s="370" t="s">
        <v>170</v>
      </c>
      <c r="B31" s="11"/>
      <c r="C31" s="8" t="s">
        <v>36</v>
      </c>
    </row>
    <row r="32" spans="1:3" x14ac:dyDescent="0.3">
      <c r="A32" s="371"/>
      <c r="B32" s="5">
        <v>5</v>
      </c>
      <c r="C32" s="8" t="s">
        <v>146</v>
      </c>
    </row>
    <row r="33" spans="1:3" x14ac:dyDescent="0.3">
      <c r="A33" s="371"/>
      <c r="B33" s="5">
        <v>4</v>
      </c>
      <c r="C33" s="8" t="s">
        <v>148</v>
      </c>
    </row>
    <row r="34" spans="1:3" x14ac:dyDescent="0.3">
      <c r="A34" s="371"/>
      <c r="B34" s="5">
        <v>3</v>
      </c>
      <c r="C34" s="8" t="s">
        <v>163</v>
      </c>
    </row>
    <row r="35" spans="1:3" x14ac:dyDescent="0.3">
      <c r="A35" s="371"/>
      <c r="B35" s="5">
        <v>2</v>
      </c>
    </row>
    <row r="36" spans="1:3" x14ac:dyDescent="0.3">
      <c r="A36" s="371"/>
      <c r="B36" s="5">
        <v>1</v>
      </c>
    </row>
    <row r="37" spans="1:3" ht="16.2" thickBot="1" x14ac:dyDescent="0.35">
      <c r="A37" s="372"/>
      <c r="B37" s="6">
        <v>0</v>
      </c>
    </row>
    <row r="38" spans="1:3" x14ac:dyDescent="0.3">
      <c r="A38" s="377" t="s">
        <v>171</v>
      </c>
      <c r="B38" s="11">
        <v>19</v>
      </c>
      <c r="C38" s="10" t="s">
        <v>48</v>
      </c>
    </row>
    <row r="39" spans="1:3" x14ac:dyDescent="0.3">
      <c r="A39" s="374"/>
      <c r="B39" s="14">
        <v>16</v>
      </c>
      <c r="C39" s="9" t="s">
        <v>49</v>
      </c>
    </row>
    <row r="40" spans="1:3" x14ac:dyDescent="0.3">
      <c r="A40" s="374"/>
      <c r="B40" s="14">
        <v>13</v>
      </c>
      <c r="C40" s="9" t="s">
        <v>51</v>
      </c>
    </row>
    <row r="41" spans="1:3" x14ac:dyDescent="0.3">
      <c r="A41" s="374"/>
      <c r="B41" s="14">
        <v>10</v>
      </c>
      <c r="C41" s="9" t="s">
        <v>52</v>
      </c>
    </row>
    <row r="42" spans="1:3" x14ac:dyDescent="0.3">
      <c r="A42" s="374"/>
      <c r="B42" s="14">
        <v>7</v>
      </c>
      <c r="C42" s="9" t="s">
        <v>53</v>
      </c>
    </row>
    <row r="43" spans="1:3" ht="16.2" thickBot="1" x14ac:dyDescent="0.35">
      <c r="A43" s="375"/>
      <c r="B43" s="15">
        <v>6</v>
      </c>
      <c r="C43" s="38" t="s">
        <v>54</v>
      </c>
    </row>
    <row r="44" spans="1:3" ht="16.2" thickBot="1" x14ac:dyDescent="0.35"/>
    <row r="45" spans="1:3" x14ac:dyDescent="0.3">
      <c r="A45" s="16" t="s">
        <v>172</v>
      </c>
      <c r="B45" s="17" t="s">
        <v>156</v>
      </c>
      <c r="C45" s="8" t="s">
        <v>36</v>
      </c>
    </row>
    <row r="46" spans="1:3" x14ac:dyDescent="0.3">
      <c r="A46" s="373" t="s">
        <v>173</v>
      </c>
      <c r="B46" s="14">
        <v>6</v>
      </c>
      <c r="C46" s="8" t="s">
        <v>83</v>
      </c>
    </row>
    <row r="47" spans="1:3" x14ac:dyDescent="0.3">
      <c r="A47" s="374"/>
      <c r="B47" s="14">
        <v>4</v>
      </c>
      <c r="C47" s="8" t="s">
        <v>85</v>
      </c>
    </row>
    <row r="48" spans="1:3" x14ac:dyDescent="0.3">
      <c r="A48" s="374"/>
      <c r="B48" s="14">
        <v>2</v>
      </c>
      <c r="C48" s="8" t="s">
        <v>86</v>
      </c>
    </row>
    <row r="49" spans="1:5" ht="16.2" thickBot="1" x14ac:dyDescent="0.35">
      <c r="A49" s="375"/>
      <c r="B49" s="15">
        <v>0</v>
      </c>
      <c r="C49" s="8" t="s">
        <v>163</v>
      </c>
    </row>
    <row r="50" spans="1:5" x14ac:dyDescent="0.3">
      <c r="A50" s="377" t="s">
        <v>174</v>
      </c>
      <c r="B50" s="11"/>
      <c r="C50" s="8" t="s">
        <v>36</v>
      </c>
    </row>
    <row r="51" spans="1:5" x14ac:dyDescent="0.3">
      <c r="A51" s="374"/>
      <c r="B51" s="14">
        <v>6</v>
      </c>
      <c r="C51" s="8" t="s">
        <v>88</v>
      </c>
    </row>
    <row r="52" spans="1:5" x14ac:dyDescent="0.3">
      <c r="A52" s="374"/>
      <c r="B52" s="14">
        <v>6</v>
      </c>
      <c r="C52" s="8" t="s">
        <v>90</v>
      </c>
    </row>
    <row r="53" spans="1:5" x14ac:dyDescent="0.3">
      <c r="A53" s="374"/>
      <c r="B53" s="14">
        <v>3</v>
      </c>
      <c r="C53" s="8" t="s">
        <v>91</v>
      </c>
    </row>
    <row r="54" spans="1:5" x14ac:dyDescent="0.3">
      <c r="A54" s="374"/>
      <c r="B54" s="14">
        <v>0</v>
      </c>
      <c r="C54" s="8" t="s">
        <v>163</v>
      </c>
    </row>
    <row r="55" spans="1:5" ht="16.2" thickBot="1" x14ac:dyDescent="0.35">
      <c r="A55" s="374"/>
      <c r="B55" s="14"/>
    </row>
    <row r="56" spans="1:5" x14ac:dyDescent="0.3">
      <c r="A56" s="377" t="s">
        <v>175</v>
      </c>
      <c r="B56" s="25" t="s">
        <v>95</v>
      </c>
      <c r="E56" s="55" t="s">
        <v>23</v>
      </c>
    </row>
    <row r="57" spans="1:5" x14ac:dyDescent="0.3">
      <c r="A57" s="374"/>
      <c r="B57" s="21"/>
      <c r="C57" s="8" t="s">
        <v>36</v>
      </c>
      <c r="E57" s="53" t="s">
        <v>94</v>
      </c>
    </row>
    <row r="58" spans="1:5" x14ac:dyDescent="0.3">
      <c r="A58" s="374"/>
      <c r="B58" s="52">
        <v>7</v>
      </c>
      <c r="C58" s="8" t="s">
        <v>176</v>
      </c>
      <c r="E58" s="2">
        <v>7</v>
      </c>
    </row>
    <row r="59" spans="1:5" x14ac:dyDescent="0.3">
      <c r="A59" s="374"/>
      <c r="B59" s="5">
        <v>4</v>
      </c>
      <c r="C59" s="8" t="s">
        <v>177</v>
      </c>
      <c r="E59" s="2">
        <v>4</v>
      </c>
    </row>
    <row r="60" spans="1:5" x14ac:dyDescent="0.3">
      <c r="A60" s="374"/>
      <c r="B60" s="5">
        <v>2</v>
      </c>
      <c r="C60" s="8" t="s">
        <v>178</v>
      </c>
      <c r="E60" s="2">
        <v>2</v>
      </c>
    </row>
    <row r="61" spans="1:5" x14ac:dyDescent="0.3">
      <c r="A61" s="374"/>
      <c r="B61" s="22">
        <v>7</v>
      </c>
      <c r="C61" s="8" t="s">
        <v>179</v>
      </c>
      <c r="E61" s="2">
        <v>0</v>
      </c>
    </row>
    <row r="62" spans="1:5" x14ac:dyDescent="0.3">
      <c r="A62" s="374"/>
      <c r="B62" s="22">
        <v>4</v>
      </c>
      <c r="C62" s="8" t="s">
        <v>180</v>
      </c>
    </row>
    <row r="63" spans="1:5" x14ac:dyDescent="0.3">
      <c r="A63" s="374"/>
      <c r="B63" s="22">
        <v>4</v>
      </c>
      <c r="C63" s="8" t="s">
        <v>181</v>
      </c>
    </row>
    <row r="64" spans="1:5" ht="31.2" x14ac:dyDescent="0.3">
      <c r="A64" s="374"/>
      <c r="B64" s="54">
        <v>7</v>
      </c>
      <c r="C64" s="8" t="s">
        <v>182</v>
      </c>
    </row>
    <row r="65" spans="1:6" x14ac:dyDescent="0.3">
      <c r="A65" s="374"/>
      <c r="B65" s="54">
        <v>4</v>
      </c>
      <c r="C65" s="8" t="s">
        <v>183</v>
      </c>
    </row>
    <row r="66" spans="1:6" x14ac:dyDescent="0.3">
      <c r="A66" s="374"/>
      <c r="B66" s="54">
        <v>0</v>
      </c>
      <c r="C66" s="8" t="s">
        <v>163</v>
      </c>
    </row>
    <row r="67" spans="1:6" x14ac:dyDescent="0.3">
      <c r="A67" s="374"/>
      <c r="B67" s="21" t="s">
        <v>111</v>
      </c>
      <c r="E67" s="376" t="s">
        <v>111</v>
      </c>
      <c r="F67" s="376"/>
    </row>
    <row r="68" spans="1:6" x14ac:dyDescent="0.3">
      <c r="A68" s="374"/>
      <c r="B68" s="21"/>
      <c r="C68" s="8" t="s">
        <v>36</v>
      </c>
      <c r="E68" s="2">
        <v>2</v>
      </c>
    </row>
    <row r="69" spans="1:6" x14ac:dyDescent="0.3">
      <c r="A69" s="374"/>
      <c r="B69" s="22">
        <v>2</v>
      </c>
      <c r="C69" s="8" t="s">
        <v>184</v>
      </c>
      <c r="E69" s="2">
        <v>1</v>
      </c>
    </row>
    <row r="70" spans="1:6" x14ac:dyDescent="0.3">
      <c r="A70" s="374"/>
      <c r="B70" s="22">
        <v>1</v>
      </c>
      <c r="C70" s="8" t="s">
        <v>185</v>
      </c>
      <c r="E70" s="2">
        <v>0</v>
      </c>
    </row>
    <row r="71" spans="1:6" x14ac:dyDescent="0.3">
      <c r="A71" s="374"/>
      <c r="B71" s="22">
        <v>2</v>
      </c>
      <c r="C71" s="8" t="s">
        <v>186</v>
      </c>
      <c r="E71" s="53"/>
    </row>
    <row r="72" spans="1:6" x14ac:dyDescent="0.3">
      <c r="A72" s="374"/>
      <c r="B72" s="22">
        <v>1</v>
      </c>
      <c r="C72" s="8" t="s">
        <v>187</v>
      </c>
    </row>
    <row r="73" spans="1:6" x14ac:dyDescent="0.3">
      <c r="A73" s="374"/>
      <c r="B73" s="22">
        <v>2</v>
      </c>
      <c r="C73" s="8" t="s">
        <v>188</v>
      </c>
    </row>
    <row r="74" spans="1:6" x14ac:dyDescent="0.3">
      <c r="A74" s="374"/>
      <c r="B74" s="22">
        <v>1</v>
      </c>
      <c r="C74" s="8" t="s">
        <v>189</v>
      </c>
    </row>
    <row r="75" spans="1:6" x14ac:dyDescent="0.3">
      <c r="A75" s="374"/>
      <c r="B75" s="54">
        <v>2</v>
      </c>
      <c r="C75" s="8" t="s">
        <v>190</v>
      </c>
    </row>
    <row r="76" spans="1:6" x14ac:dyDescent="0.3">
      <c r="A76" s="374"/>
      <c r="B76" s="54">
        <v>1</v>
      </c>
      <c r="C76" s="8" t="s">
        <v>191</v>
      </c>
    </row>
    <row r="77" spans="1:6" ht="17.25" customHeight="1" thickBot="1" x14ac:dyDescent="0.35">
      <c r="A77" s="374"/>
      <c r="B77" s="14">
        <v>0</v>
      </c>
      <c r="C77" s="8" t="s">
        <v>163</v>
      </c>
    </row>
    <row r="78" spans="1:6" x14ac:dyDescent="0.3">
      <c r="A78" s="377" t="s">
        <v>192</v>
      </c>
      <c r="B78" s="4"/>
      <c r="C78" s="2" t="s">
        <v>36</v>
      </c>
    </row>
    <row r="79" spans="1:6" ht="15.75" customHeight="1" x14ac:dyDescent="0.3">
      <c r="A79" s="374"/>
      <c r="B79" s="26">
        <v>8</v>
      </c>
      <c r="C79" s="13" t="s">
        <v>120</v>
      </c>
    </row>
    <row r="80" spans="1:6" ht="15.75" customHeight="1" x14ac:dyDescent="0.3">
      <c r="A80" s="374"/>
      <c r="B80" s="26">
        <v>6</v>
      </c>
      <c r="C80" s="13" t="s">
        <v>121</v>
      </c>
    </row>
    <row r="81" spans="1:5" ht="15.75" customHeight="1" x14ac:dyDescent="0.3">
      <c r="A81" s="374"/>
      <c r="B81" s="26">
        <v>5</v>
      </c>
      <c r="C81" s="13" t="s">
        <v>123</v>
      </c>
    </row>
    <row r="82" spans="1:5" ht="15" customHeight="1" x14ac:dyDescent="0.3">
      <c r="A82" s="374"/>
      <c r="B82" s="26">
        <v>4</v>
      </c>
      <c r="C82" s="13" t="s">
        <v>124</v>
      </c>
    </row>
    <row r="83" spans="1:5" ht="15" customHeight="1" thickBot="1" x14ac:dyDescent="0.35">
      <c r="A83" s="375"/>
      <c r="B83" s="15">
        <v>0</v>
      </c>
      <c r="C83" s="2" t="s">
        <v>163</v>
      </c>
    </row>
    <row r="84" spans="1:5" ht="15" customHeight="1" x14ac:dyDescent="0.3">
      <c r="A84" s="28" t="s">
        <v>193</v>
      </c>
      <c r="B84" s="4"/>
      <c r="C84" s="13" t="s">
        <v>36</v>
      </c>
    </row>
    <row r="85" spans="1:5" ht="38.25" customHeight="1" x14ac:dyDescent="0.3">
      <c r="A85" s="12"/>
      <c r="B85" s="26">
        <v>6</v>
      </c>
      <c r="C85" s="13" t="s">
        <v>126</v>
      </c>
    </row>
    <row r="86" spans="1:5" ht="15" customHeight="1" x14ac:dyDescent="0.3">
      <c r="A86" s="12"/>
      <c r="B86" s="26">
        <v>4</v>
      </c>
      <c r="C86" s="13" t="s">
        <v>128</v>
      </c>
    </row>
    <row r="87" spans="1:5" ht="15" customHeight="1" thickBot="1" x14ac:dyDescent="0.35">
      <c r="A87" s="24"/>
      <c r="B87" s="29">
        <v>0</v>
      </c>
      <c r="C87" s="2" t="s">
        <v>163</v>
      </c>
    </row>
    <row r="88" spans="1:5" ht="15" customHeight="1" thickBot="1" x14ac:dyDescent="0.35">
      <c r="A88" s="13"/>
      <c r="B88" s="27"/>
    </row>
    <row r="89" spans="1:5" ht="15" customHeight="1" x14ac:dyDescent="0.3">
      <c r="A89" s="30" t="s">
        <v>194</v>
      </c>
      <c r="B89" s="31" t="s">
        <v>156</v>
      </c>
      <c r="C89" s="13" t="s">
        <v>36</v>
      </c>
    </row>
    <row r="90" spans="1:5" ht="15" customHeight="1" x14ac:dyDescent="0.3">
      <c r="A90" s="369" t="s">
        <v>195</v>
      </c>
      <c r="B90" s="32">
        <v>3</v>
      </c>
      <c r="C90" s="13" t="s">
        <v>196</v>
      </c>
    </row>
    <row r="91" spans="1:5" ht="15" customHeight="1" x14ac:dyDescent="0.3">
      <c r="A91" s="367"/>
      <c r="B91" s="32">
        <v>3</v>
      </c>
      <c r="C91" s="13" t="s">
        <v>197</v>
      </c>
    </row>
    <row r="92" spans="1:5" ht="15" customHeight="1" x14ac:dyDescent="0.3">
      <c r="A92" s="367"/>
      <c r="B92" s="32">
        <v>0</v>
      </c>
      <c r="C92" s="13" t="s">
        <v>163</v>
      </c>
    </row>
    <row r="93" spans="1:5" ht="15" customHeight="1" thickBot="1" x14ac:dyDescent="0.35">
      <c r="A93" s="368"/>
      <c r="B93" s="33"/>
    </row>
    <row r="94" spans="1:5" ht="15" customHeight="1" x14ac:dyDescent="0.3">
      <c r="A94" s="366" t="s">
        <v>198</v>
      </c>
      <c r="B94" s="34"/>
      <c r="C94" s="13" t="s">
        <v>36</v>
      </c>
      <c r="E94" s="1" t="s">
        <v>199</v>
      </c>
    </row>
    <row r="95" spans="1:5" ht="56.25" customHeight="1" x14ac:dyDescent="0.3">
      <c r="A95" s="367"/>
      <c r="B95" s="14">
        <v>8</v>
      </c>
      <c r="C95" s="40" t="s">
        <v>142</v>
      </c>
      <c r="E95" s="44">
        <v>0</v>
      </c>
    </row>
    <row r="96" spans="1:5" ht="57.75" customHeight="1" x14ac:dyDescent="0.3">
      <c r="A96" s="367"/>
      <c r="B96" s="32">
        <v>6</v>
      </c>
      <c r="C96" s="40" t="s">
        <v>141</v>
      </c>
      <c r="E96" s="44">
        <v>2</v>
      </c>
    </row>
    <row r="97" spans="1:5" ht="54.75" customHeight="1" x14ac:dyDescent="0.3">
      <c r="A97" s="367"/>
      <c r="B97" s="32">
        <v>4</v>
      </c>
      <c r="C97" s="40" t="s">
        <v>140</v>
      </c>
      <c r="E97" s="44">
        <v>4</v>
      </c>
    </row>
    <row r="98" spans="1:5" ht="16.8" x14ac:dyDescent="0.3">
      <c r="A98" s="367"/>
      <c r="B98" s="32">
        <v>2</v>
      </c>
      <c r="C98" s="40" t="s">
        <v>139</v>
      </c>
      <c r="E98" s="44">
        <v>6</v>
      </c>
    </row>
    <row r="99" spans="1:5" ht="16.8" x14ac:dyDescent="0.3">
      <c r="A99" s="367"/>
      <c r="B99" s="32">
        <v>0</v>
      </c>
      <c r="C99" s="8" t="s">
        <v>163</v>
      </c>
      <c r="E99" s="44">
        <v>8</v>
      </c>
    </row>
    <row r="100" spans="1:5" ht="16.8" x14ac:dyDescent="0.3">
      <c r="A100" s="367"/>
      <c r="B100" s="32"/>
      <c r="E100" s="44">
        <v>10</v>
      </c>
    </row>
    <row r="101" spans="1:5" ht="16.8" x14ac:dyDescent="0.3">
      <c r="A101" s="367"/>
      <c r="B101" s="32"/>
      <c r="E101" s="44"/>
    </row>
    <row r="102" spans="1:5" ht="17.399999999999999" thickBot="1" x14ac:dyDescent="0.35">
      <c r="A102" s="367"/>
      <c r="B102" s="32"/>
      <c r="E102" s="44">
        <v>12</v>
      </c>
    </row>
    <row r="103" spans="1:5" ht="16.8" x14ac:dyDescent="0.3">
      <c r="A103" s="366" t="s">
        <v>200</v>
      </c>
      <c r="B103" s="34"/>
      <c r="C103" s="8" t="s">
        <v>36</v>
      </c>
      <c r="E103" s="44"/>
    </row>
    <row r="104" spans="1:5" ht="16.8" x14ac:dyDescent="0.3">
      <c r="A104" s="367"/>
      <c r="B104" s="35">
        <v>2</v>
      </c>
      <c r="C104" s="40" t="s">
        <v>146</v>
      </c>
      <c r="E104" s="44">
        <v>14</v>
      </c>
    </row>
    <row r="105" spans="1:5" ht="16.8" x14ac:dyDescent="0.3">
      <c r="A105" s="367"/>
      <c r="B105" s="35">
        <v>0</v>
      </c>
      <c r="C105" s="40" t="s">
        <v>148</v>
      </c>
      <c r="E105" s="44">
        <v>16</v>
      </c>
    </row>
    <row r="106" spans="1:5" ht="16.8" x14ac:dyDescent="0.3">
      <c r="A106" s="367"/>
      <c r="B106" s="52">
        <v>0</v>
      </c>
      <c r="C106" s="40" t="s">
        <v>163</v>
      </c>
      <c r="E106" s="44">
        <v>18</v>
      </c>
    </row>
    <row r="107" spans="1:5" ht="16.8" x14ac:dyDescent="0.3">
      <c r="A107" s="367"/>
      <c r="B107" s="36"/>
      <c r="C107" s="40"/>
      <c r="E107" s="44">
        <v>20</v>
      </c>
    </row>
    <row r="108" spans="1:5" ht="16.8" x14ac:dyDescent="0.3">
      <c r="A108" s="367"/>
      <c r="B108" s="36"/>
      <c r="C108" s="40"/>
    </row>
    <row r="109" spans="1:5" ht="16.8" x14ac:dyDescent="0.3">
      <c r="A109" s="367"/>
      <c r="B109" s="37"/>
      <c r="C109" s="40"/>
    </row>
    <row r="110" spans="1:5" ht="16.8" x14ac:dyDescent="0.3">
      <c r="A110" s="367"/>
      <c r="B110" s="37"/>
      <c r="C110" s="40"/>
    </row>
    <row r="111" spans="1:5" ht="16.8" x14ac:dyDescent="0.3">
      <c r="A111" s="367"/>
      <c r="B111" s="37"/>
      <c r="C111" s="40"/>
    </row>
    <row r="112" spans="1:5" ht="16.2" thickBot="1" x14ac:dyDescent="0.35">
      <c r="A112" s="368"/>
      <c r="B112" s="45"/>
    </row>
    <row r="113" spans="1:2" x14ac:dyDescent="0.3">
      <c r="A113" s="43"/>
      <c r="B113" s="27"/>
    </row>
    <row r="114" spans="1:2" x14ac:dyDescent="0.3">
      <c r="A114" s="43"/>
      <c r="B114" s="27"/>
    </row>
    <row r="115" spans="1:2" x14ac:dyDescent="0.3">
      <c r="A115" s="43"/>
      <c r="B115" s="27"/>
    </row>
    <row r="116" spans="1:2" x14ac:dyDescent="0.3">
      <c r="A116" s="43"/>
      <c r="B116" s="27"/>
    </row>
    <row r="117" spans="1:2" x14ac:dyDescent="0.3">
      <c r="A117" s="43"/>
      <c r="B117" s="39"/>
    </row>
    <row r="118" spans="1:2" x14ac:dyDescent="0.3">
      <c r="A118" s="42"/>
      <c r="B118" s="41"/>
    </row>
    <row r="119" spans="1:2" x14ac:dyDescent="0.3">
      <c r="A119" s="42"/>
      <c r="B119" s="27"/>
    </row>
    <row r="120" spans="1:2" x14ac:dyDescent="0.3">
      <c r="A120" s="42"/>
      <c r="B120" s="27"/>
    </row>
    <row r="121" spans="1:2" x14ac:dyDescent="0.3">
      <c r="A121" s="42"/>
      <c r="B121" s="27"/>
    </row>
  </sheetData>
  <mergeCells count="15">
    <mergeCell ref="E67:F67"/>
    <mergeCell ref="A56:A77"/>
    <mergeCell ref="A78:A83"/>
    <mergeCell ref="A38:A43"/>
    <mergeCell ref="A50:A55"/>
    <mergeCell ref="A11:A15"/>
    <mergeCell ref="A3:A6"/>
    <mergeCell ref="A7:A10"/>
    <mergeCell ref="A19:A25"/>
    <mergeCell ref="A26:A30"/>
    <mergeCell ref="A103:A112"/>
    <mergeCell ref="A90:A93"/>
    <mergeCell ref="A94:A102"/>
    <mergeCell ref="A31:A37"/>
    <mergeCell ref="A46:A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06970B733E934EAC77CDC1417A29A6" ma:contentTypeVersion="6" ma:contentTypeDescription="Create a new document." ma:contentTypeScope="" ma:versionID="e5f99fe0ae866759db54abaee67b7789">
  <xsd:schema xmlns:xsd="http://www.w3.org/2001/XMLSchema" xmlns:xs="http://www.w3.org/2001/XMLSchema" xmlns:p="http://schemas.microsoft.com/office/2006/metadata/properties" xmlns:ns2="66a609ec-0082-4c65-aeb7-d90d3b0b3ed1" xmlns:ns3="15e5a637-21b4-4f12-81f1-2ee281d917cc" targetNamespace="http://schemas.microsoft.com/office/2006/metadata/properties" ma:root="true" ma:fieldsID="9215ed1f8fdccf5b9d33c53a68be0227" ns2:_="" ns3:_="">
    <xsd:import namespace="66a609ec-0082-4c65-aeb7-d90d3b0b3ed1"/>
    <xsd:import namespace="15e5a637-21b4-4f12-81f1-2ee281d917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a609ec-0082-4c65-aeb7-d90d3b0b3e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e5a637-21b4-4f12-81f1-2ee281d917c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A7A4379-CC2B-4F2F-B7FE-BC0069837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a609ec-0082-4c65-aeb7-d90d3b0b3ed1"/>
    <ds:schemaRef ds:uri="15e5a637-21b4-4f12-81f1-2ee281d917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A8D149-A0D2-4B73-A874-ACBB2A6EB105}">
  <ds:schemaRefs>
    <ds:schemaRef ds:uri="http://schemas.microsoft.com/sharepoint/v3/contenttype/forms"/>
  </ds:schemaRefs>
</ds:datastoreItem>
</file>

<file path=customXml/itemProps3.xml><?xml version="1.0" encoding="utf-8"?>
<ds:datastoreItem xmlns:ds="http://schemas.openxmlformats.org/officeDocument/2006/customXml" ds:itemID="{6432B3F9-893F-4464-A79E-34FE65CFAD30}">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HOME ARP RH Scoresheet</vt:lpstr>
      <vt:lpstr>Data Validation</vt:lpstr>
    </vt:vector>
  </TitlesOfParts>
  <Manager/>
  <Company>ICF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Johnson, Lukas</dc:creator>
  <cp:keywords/>
  <dc:description/>
  <cp:lastModifiedBy>Kroona, Patricia (MHFA)</cp:lastModifiedBy>
  <cp:revision/>
  <dcterms:created xsi:type="dcterms:W3CDTF">2025-12-09T21:29:39Z</dcterms:created>
  <dcterms:modified xsi:type="dcterms:W3CDTF">2026-01-20T20:18:11Z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0x0101003106970B733E934EAC77CDC1417A29A6</vt:lpwstr>
  </property>
</Properties>
</file>