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Revisions\"/>
    </mc:Choice>
  </mc:AlternateContent>
  <xr:revisionPtr revIDLastSave="0" documentId="13_ncr:1_{1B187CF4-BC2F-4E7A-A85F-B930991D74C0}" xr6:coauthVersionLast="47" xr6:coauthVersionMax="47" xr10:uidLastSave="{00000000-0000-0000-0000-000000000000}"/>
  <workbookProtection workbookAlgorithmName="SHA-512" workbookHashValue="JfdOYAwJnS/EHsKD1W5xRrsghZ7earKFnItAwzfCzsXSzX7GXtXPWffUIS1OXZiRi2AOCESuBZ6Xz6vNOE934Q==" workbookSaltValue="4sJRQ2A7FPMtBvH8jlV7Ow==" workbookSpinCount="100000" lockStructure="1"/>
  <bookViews>
    <workbookView xWindow="-28920" yWindow="-2805" windowWidth="29040" windowHeight="15720" tabRatio="950" xr2:uid="{00000000-000D-0000-FFFF-FFFF00000000}"/>
  </bookViews>
  <sheets>
    <sheet name="SUMMARY" sheetId="62" r:id="rId1"/>
    <sheet name="1 - Sources &amp; Uses" sheetId="38" state="hidden" r:id="rId2"/>
    <sheet name="1 - Project Info" sheetId="43" r:id="rId3"/>
    <sheet name="1 - Leverage" sheetId="42" r:id="rId4"/>
    <sheet name="1 - Value Gap" sheetId="41" r:id="rId5"/>
    <sheet name="1 - Aff Gap" sheetId="45" r:id="rId6"/>
    <sheet name="2 - Sources &amp; Uses" sheetId="46" state="hidden" r:id="rId7"/>
    <sheet name="2 - Project Info" sheetId="47" r:id="rId8"/>
    <sheet name="2 - Leverage" sheetId="48" r:id="rId9"/>
    <sheet name="2 - Value Gap" sheetId="49" r:id="rId10"/>
    <sheet name="2 - Aff Gap" sheetId="50" r:id="rId11"/>
    <sheet name="3 - Sources &amp; Uses" sheetId="51" state="hidden" r:id="rId12"/>
    <sheet name="3 - Project Info" sheetId="52" r:id="rId13"/>
    <sheet name="3 - Leverage" sheetId="53" r:id="rId14"/>
    <sheet name="3 - Value Gap" sheetId="54" r:id="rId15"/>
    <sheet name="3 - Aff Gap" sheetId="61" r:id="rId1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 localSheetId="8">#REF!</definedName>
    <definedName name="Choose_One" comment="Click to Drop Down" localSheetId="7">#REF!</definedName>
    <definedName name="Choose_One" comment="Click to Drop Down" localSheetId="9">#REF!</definedName>
    <definedName name="Choose_One" comment="Click to Drop Down" localSheetId="13">#REF!</definedName>
    <definedName name="Choose_One" comment="Click to Drop Down" localSheetId="12">#REF!</definedName>
    <definedName name="Choose_One" comment="Click to Drop Down" localSheetId="14">#REF!</definedName>
    <definedName name="Choose_One" comment="Click to Drop Down">#REF!</definedName>
    <definedName name="_xlnm.Print_Area" localSheetId="5">'1 - Aff Gap'!$A$1:$F$43</definedName>
    <definedName name="_xlnm.Print_Area" localSheetId="3">'1 - Leverage'!$A$1:$F$18</definedName>
    <definedName name="_xlnm.Print_Area" localSheetId="2">'1 - Project Info'!$A$1:$G$65</definedName>
    <definedName name="_xlnm.Print_Area" localSheetId="1">'1 - Sources &amp; Uses'!$A$1:$I$38</definedName>
    <definedName name="_xlnm.Print_Area" localSheetId="4">'1 - Value Gap'!$A$1:$H$29</definedName>
    <definedName name="_xlnm.Print_Area" localSheetId="10">'2 - Aff Gap'!$A$1:$F$41</definedName>
    <definedName name="_xlnm.Print_Area" localSheetId="8">'2 - Leverage'!$A$1:$F$18</definedName>
    <definedName name="_xlnm.Print_Area" localSheetId="7">'2 - Project Info'!$A$1:$G$65</definedName>
    <definedName name="_xlnm.Print_Area" localSheetId="6">'2 - Sources &amp; Uses'!$A$1:$I$38</definedName>
    <definedName name="_xlnm.Print_Area" localSheetId="9">'2 - Value Gap'!$A$1:$H$29</definedName>
    <definedName name="_xlnm.Print_Area" localSheetId="15">'3 - Aff Gap'!$A$1:$F$41</definedName>
    <definedName name="_xlnm.Print_Area" localSheetId="13">'3 - Leverage'!$A$1:$F$18</definedName>
    <definedName name="_xlnm.Print_Area" localSheetId="12">'3 - Project Info'!$A$1:$G$65</definedName>
    <definedName name="_xlnm.Print_Area" localSheetId="11">'3 - Sources &amp; Uses'!$A$1:$I$38</definedName>
    <definedName name="_xlnm.Print_Area" localSheetId="14">'3 - Value Gap'!$A$1:$H$29</definedName>
    <definedName name="solver_eng" localSheetId="4" hidden="1">1</definedName>
    <definedName name="solver_eng" localSheetId="9" hidden="1">1</definedName>
    <definedName name="solver_eng" localSheetId="14" hidden="1">1</definedName>
    <definedName name="solver_neg" localSheetId="4" hidden="1">1</definedName>
    <definedName name="solver_neg" localSheetId="9" hidden="1">1</definedName>
    <definedName name="solver_neg" localSheetId="14" hidden="1">1</definedName>
    <definedName name="solver_num" localSheetId="4" hidden="1">0</definedName>
    <definedName name="solver_num" localSheetId="9" hidden="1">0</definedName>
    <definedName name="solver_num" localSheetId="14" hidden="1">0</definedName>
    <definedName name="solver_opt" localSheetId="4" hidden="1">'1 - Value Gap'!$H$25</definedName>
    <definedName name="solver_opt" localSheetId="9" hidden="1">'2 - Value Gap'!$H$25</definedName>
    <definedName name="solver_opt" localSheetId="14" hidden="1">'3 - Value Gap'!$H$25</definedName>
    <definedName name="solver_typ" localSheetId="4" hidden="1">1</definedName>
    <definedName name="solver_typ" localSheetId="9" hidden="1">1</definedName>
    <definedName name="solver_typ" localSheetId="14" hidden="1">1</definedName>
    <definedName name="solver_val" localSheetId="4" hidden="1">0</definedName>
    <definedName name="solver_val" localSheetId="9" hidden="1">0</definedName>
    <definedName name="solver_val" localSheetId="14" hidden="1">0</definedName>
    <definedName name="solver_ver" localSheetId="4" hidden="1">3</definedName>
    <definedName name="solver_ver" localSheetId="9" hidden="1">3</definedName>
    <definedName name="solver_ver" localSheetId="1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52" l="1"/>
  <c r="H9" i="47"/>
  <c r="H9" i="43"/>
  <c r="I3" i="38"/>
  <c r="F22" i="62"/>
  <c r="C29" i="51"/>
  <c r="C28" i="51"/>
  <c r="C29" i="46"/>
  <c r="C28" i="46"/>
  <c r="C29" i="38"/>
  <c r="C28" i="38"/>
  <c r="C19" i="51"/>
  <c r="E19" i="51"/>
  <c r="C19" i="46"/>
  <c r="C19" i="38"/>
  <c r="E19" i="46"/>
  <c r="I4" i="51"/>
  <c r="I4" i="46"/>
  <c r="I4" i="38"/>
  <c r="E19" i="38"/>
  <c r="G50" i="52"/>
  <c r="G50" i="47"/>
  <c r="G51" i="47" s="1"/>
  <c r="G50" i="43"/>
  <c r="I5" i="38" s="1"/>
  <c r="D25" i="51" l="1"/>
  <c r="D25" i="46"/>
  <c r="D25" i="38"/>
  <c r="D23" i="38"/>
  <c r="I33" i="51" l="1"/>
  <c r="I33" i="38"/>
  <c r="I33" i="46"/>
  <c r="F30" i="62"/>
  <c r="F28" i="62"/>
  <c r="F25" i="62"/>
  <c r="I29" i="51"/>
  <c r="I34" i="51"/>
  <c r="I35" i="51"/>
  <c r="I36" i="51"/>
  <c r="I37" i="51"/>
  <c r="I37" i="46"/>
  <c r="I36" i="46"/>
  <c r="I35" i="46"/>
  <c r="I34" i="46"/>
  <c r="C18" i="46" s="1"/>
  <c r="I29" i="46"/>
  <c r="E20" i="46"/>
  <c r="C20" i="46"/>
  <c r="C20" i="51"/>
  <c r="D21" i="38"/>
  <c r="E21" i="38" s="1"/>
  <c r="D11" i="38"/>
  <c r="D21" i="46"/>
  <c r="D11" i="46"/>
  <c r="F11" i="50"/>
  <c r="F13" i="50" s="1"/>
  <c r="G18" i="50" s="1"/>
  <c r="F11" i="61"/>
  <c r="F13" i="61" s="1"/>
  <c r="F39" i="61"/>
  <c r="F40" i="61" s="1"/>
  <c r="F35" i="61"/>
  <c r="G34" i="61"/>
  <c r="F33" i="61"/>
  <c r="F39" i="50"/>
  <c r="F40" i="50" s="1"/>
  <c r="F35" i="50"/>
  <c r="G34" i="50"/>
  <c r="F33" i="50"/>
  <c r="H9" i="49"/>
  <c r="H6" i="49"/>
  <c r="H9" i="54"/>
  <c r="H6" i="54"/>
  <c r="H26" i="54"/>
  <c r="I25" i="54"/>
  <c r="H23" i="54"/>
  <c r="H26" i="49"/>
  <c r="I25" i="49"/>
  <c r="H23" i="49"/>
  <c r="G58" i="52"/>
  <c r="G38" i="52"/>
  <c r="G51" i="52" s="1"/>
  <c r="F22" i="52"/>
  <c r="F23" i="52" s="1"/>
  <c r="G58" i="47"/>
  <c r="I13" i="46" s="1"/>
  <c r="G38" i="47"/>
  <c r="F22" i="47"/>
  <c r="F23" i="47" s="1"/>
  <c r="F24" i="62"/>
  <c r="I29" i="38"/>
  <c r="I37" i="38"/>
  <c r="I36" i="38"/>
  <c r="I35" i="38"/>
  <c r="I34" i="38"/>
  <c r="C18" i="38" s="1"/>
  <c r="C25" i="38" s="1"/>
  <c r="I24" i="38"/>
  <c r="I23" i="38"/>
  <c r="I12" i="38"/>
  <c r="A33" i="38"/>
  <c r="B33" i="38"/>
  <c r="C33" i="38"/>
  <c r="D33" i="38"/>
  <c r="A34" i="38"/>
  <c r="B34" i="38"/>
  <c r="C34" i="38"/>
  <c r="D34" i="38"/>
  <c r="A35" i="38"/>
  <c r="B35" i="38"/>
  <c r="C35" i="38"/>
  <c r="D35" i="38"/>
  <c r="A36" i="38"/>
  <c r="B36" i="38"/>
  <c r="C36" i="38"/>
  <c r="D36" i="38"/>
  <c r="A37" i="38"/>
  <c r="B37" i="38"/>
  <c r="C37" i="38"/>
  <c r="D37" i="38"/>
  <c r="A38" i="38"/>
  <c r="B38" i="38"/>
  <c r="C38" i="38"/>
  <c r="D38" i="38"/>
  <c r="D32" i="38"/>
  <c r="C32" i="38"/>
  <c r="B32" i="38"/>
  <c r="A32" i="38"/>
  <c r="C20" i="38"/>
  <c r="C10" i="38"/>
  <c r="C9" i="38"/>
  <c r="B4" i="38"/>
  <c r="E20" i="38"/>
  <c r="E18" i="38"/>
  <c r="E10" i="38"/>
  <c r="E9" i="38"/>
  <c r="B3" i="38"/>
  <c r="B2" i="38"/>
  <c r="I24" i="46"/>
  <c r="I23" i="46"/>
  <c r="I12" i="46"/>
  <c r="I3" i="46"/>
  <c r="B33" i="46"/>
  <c r="C33" i="46"/>
  <c r="D33" i="46"/>
  <c r="B34" i="46"/>
  <c r="C34" i="46"/>
  <c r="D34" i="46"/>
  <c r="B35" i="46"/>
  <c r="C35" i="46"/>
  <c r="D35" i="46"/>
  <c r="B36" i="46"/>
  <c r="C36" i="46"/>
  <c r="D36" i="46"/>
  <c r="B37" i="46"/>
  <c r="C37" i="46"/>
  <c r="D37" i="46"/>
  <c r="B38" i="46"/>
  <c r="C38" i="46"/>
  <c r="D38" i="46"/>
  <c r="D32" i="46"/>
  <c r="C32" i="46"/>
  <c r="B32" i="46"/>
  <c r="A33" i="46"/>
  <c r="A34" i="46"/>
  <c r="A35" i="46"/>
  <c r="A36" i="46"/>
  <c r="A37" i="46"/>
  <c r="A38" i="46"/>
  <c r="A32" i="46"/>
  <c r="C10" i="46"/>
  <c r="C9" i="46"/>
  <c r="B4" i="46"/>
  <c r="D23" i="46"/>
  <c r="E10" i="46"/>
  <c r="E9" i="46"/>
  <c r="B3" i="46"/>
  <c r="B2" i="46"/>
  <c r="C10" i="51"/>
  <c r="C9" i="51"/>
  <c r="C25" i="46" l="1"/>
  <c r="D13" i="46"/>
  <c r="D15" i="46"/>
  <c r="I7" i="38"/>
  <c r="I9" i="38"/>
  <c r="I11" i="38"/>
  <c r="D13" i="38"/>
  <c r="D15" i="38"/>
  <c r="I28" i="51"/>
  <c r="C11" i="46"/>
  <c r="I28" i="46"/>
  <c r="I30" i="46" s="1"/>
  <c r="E18" i="46"/>
  <c r="E21" i="46"/>
  <c r="E11" i="46"/>
  <c r="E11" i="38"/>
  <c r="G18" i="61"/>
  <c r="F14" i="61"/>
  <c r="G33" i="61" s="1"/>
  <c r="F14" i="50"/>
  <c r="G33" i="50" s="1"/>
  <c r="C21" i="38"/>
  <c r="C11" i="38"/>
  <c r="I25" i="38"/>
  <c r="I25" i="46"/>
  <c r="I38" i="38"/>
  <c r="C23" i="38"/>
  <c r="I38" i="46"/>
  <c r="C21" i="46"/>
  <c r="C23" i="46"/>
  <c r="I23" i="51"/>
  <c r="D11" i="51"/>
  <c r="D15" i="51" s="1"/>
  <c r="C11" i="51"/>
  <c r="C15" i="51" s="1"/>
  <c r="E10" i="51"/>
  <c r="E9" i="51"/>
  <c r="B4" i="51"/>
  <c r="F11" i="45"/>
  <c r="G59" i="52" l="1"/>
  <c r="H5" i="54" s="1"/>
  <c r="H7" i="54" s="1"/>
  <c r="I23" i="54" s="1"/>
  <c r="I5" i="51"/>
  <c r="G59" i="47"/>
  <c r="H5" i="49" s="1"/>
  <c r="H7" i="49" s="1"/>
  <c r="A28" i="49" s="1"/>
  <c r="I5" i="46"/>
  <c r="I14" i="46" s="1"/>
  <c r="I20" i="46" s="1"/>
  <c r="C13" i="46"/>
  <c r="C15" i="46"/>
  <c r="C13" i="38"/>
  <c r="C15" i="38"/>
  <c r="I28" i="38"/>
  <c r="I30" i="38" s="1"/>
  <c r="E11" i="51"/>
  <c r="C18" i="51"/>
  <c r="C25" i="51" s="1"/>
  <c r="D23" i="51"/>
  <c r="D21" i="51"/>
  <c r="E21" i="51" s="1"/>
  <c r="E20" i="51"/>
  <c r="E18" i="51"/>
  <c r="D13" i="51"/>
  <c r="A28" i="54" l="1"/>
  <c r="I16" i="46"/>
  <c r="I18" i="46"/>
  <c r="I23" i="49"/>
  <c r="I7" i="46"/>
  <c r="I9" i="46"/>
  <c r="I11" i="46"/>
  <c r="I38" i="51"/>
  <c r="C21" i="51"/>
  <c r="C13" i="51"/>
  <c r="C23" i="51"/>
  <c r="H9" i="41"/>
  <c r="F29" i="62" l="1"/>
  <c r="B3" i="51"/>
  <c r="B2" i="51"/>
  <c r="D14" i="53" l="1"/>
  <c r="I13" i="51"/>
  <c r="I30" i="51"/>
  <c r="D38" i="51"/>
  <c r="C38" i="51"/>
  <c r="B38" i="51"/>
  <c r="A38" i="51"/>
  <c r="D37" i="51"/>
  <c r="C37" i="51"/>
  <c r="B37" i="51"/>
  <c r="A37" i="51"/>
  <c r="D36" i="51"/>
  <c r="C36" i="51"/>
  <c r="B36" i="51"/>
  <c r="A36" i="51"/>
  <c r="D35" i="51"/>
  <c r="C35" i="51"/>
  <c r="B35" i="51"/>
  <c r="A35" i="51"/>
  <c r="I24" i="51"/>
  <c r="D34" i="51"/>
  <c r="C34" i="51"/>
  <c r="B34" i="51"/>
  <c r="A34" i="51"/>
  <c r="D33" i="51"/>
  <c r="C33" i="51"/>
  <c r="B33" i="51"/>
  <c r="A33" i="51"/>
  <c r="D32" i="51"/>
  <c r="C32" i="51"/>
  <c r="B32" i="51"/>
  <c r="A32" i="51"/>
  <c r="I12" i="51"/>
  <c r="I3" i="51"/>
  <c r="D14" i="48"/>
  <c r="I7" i="51" l="1"/>
  <c r="I11" i="51"/>
  <c r="I9" i="51"/>
  <c r="I25" i="51"/>
  <c r="I14" i="51"/>
  <c r="I20" i="51" s="1"/>
  <c r="F39" i="45"/>
  <c r="I18" i="51" l="1"/>
  <c r="I16" i="51"/>
  <c r="D14" i="42"/>
  <c r="F33" i="45"/>
  <c r="F35" i="45" l="1"/>
  <c r="F19" i="62" s="1"/>
  <c r="H23" i="41"/>
  <c r="H26" i="41"/>
  <c r="F18" i="62" s="1"/>
  <c r="G34" i="45" l="1"/>
  <c r="G58" i="43" l="1"/>
  <c r="I13" i="38" s="1"/>
  <c r="I14" i="38" s="1"/>
  <c r="I20" i="38" s="1"/>
  <c r="G38" i="43"/>
  <c r="G51" i="43" s="1"/>
  <c r="G59" i="43" l="1"/>
  <c r="I16" i="38"/>
  <c r="I18" i="38"/>
  <c r="F40" i="45" l="1"/>
  <c r="F20" i="62" s="1"/>
  <c r="F23" i="62" s="1"/>
  <c r="F32" i="62" l="1"/>
  <c r="F13" i="45"/>
  <c r="F14" i="45" l="1"/>
  <c r="G33" i="45" s="1"/>
  <c r="G18" i="45"/>
  <c r="H6" i="41"/>
  <c r="F22" i="43" l="1"/>
  <c r="F23" i="43" s="1"/>
  <c r="H5" i="41" l="1"/>
  <c r="H7" i="41" s="1"/>
  <c r="I23" i="41" s="1"/>
  <c r="I25" i="41" l="1"/>
  <c r="A28" i="41"/>
</calcChain>
</file>

<file path=xl/sharedStrings.xml><?xml version="1.0" encoding="utf-8"?>
<sst xmlns="http://schemas.openxmlformats.org/spreadsheetml/2006/main" count="960" uniqueCount="232">
  <si>
    <t>Type of Activity 
Being Funded</t>
  </si>
  <si>
    <t>Philanthropic Leverage</t>
  </si>
  <si>
    <t>Ownership Type:</t>
  </si>
  <si>
    <t>Soft Costs</t>
  </si>
  <si>
    <t>Federal Leverage</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</si>
  <si>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</si>
  <si>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</si>
  <si>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</si>
  <si>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</si>
  <si>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</si>
  <si>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</si>
  <si>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</si>
  <si>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</si>
  <si>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</si>
  <si>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</si>
  <si>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</si>
  <si>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</si>
  <si>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</si>
  <si>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</si>
  <si>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</si>
  <si>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</si>
  <si>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</si>
  <si>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</si>
  <si>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</si>
  <si>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</si>
  <si>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</si>
  <si>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</si>
  <si>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</si>
  <si>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</si>
  <si>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</si>
  <si>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</si>
  <si>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</si>
  <si>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</si>
  <si>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</si>
  <si>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</si>
  <si>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</si>
  <si>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</si>
  <si>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</si>
  <si>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</si>
  <si>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</si>
  <si>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</si>
  <si>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</si>
  <si>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</si>
  <si>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</si>
  <si>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</si>
  <si>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</si>
  <si>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</si>
  <si>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</si>
  <si>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</si>
  <si>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</si>
  <si>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</si>
  <si>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</si>
  <si>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</si>
  <si>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</si>
  <si>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Land Acquisition</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</si>
  <si>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</si>
  <si>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</si>
  <si>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</si>
  <si>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</si>
  <si>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</si>
  <si>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</si>
  <si>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Project Name:</t>
  </si>
  <si>
    <t>Unit Type:</t>
  </si>
  <si>
    <t>New Construction</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</si>
  <si>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</si>
  <si>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</si>
  <si>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</si>
  <si>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</si>
  <si>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</si>
  <si>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</si>
  <si>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</si>
  <si>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</si>
  <si>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</si>
  <si>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</si>
  <si>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</si>
  <si>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</si>
  <si>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</si>
  <si>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</si>
  <si>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</si>
  <si>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</si>
  <si>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</si>
  <si>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</si>
  <si>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</si>
  <si>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</si>
  <si>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</si>
  <si>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</si>
  <si>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Demolition and Utility Connections</t>
  </si>
  <si>
    <t>Typical Unit</t>
  </si>
  <si>
    <t>Select to Enter</t>
  </si>
  <si>
    <t>[enter name of source]</t>
  </si>
  <si>
    <t>Borrower Resources (i.e. borrower's own funds)</t>
  </si>
  <si>
    <t>Other - provide explanation in notes</t>
  </si>
  <si>
    <t>Co-Funder: Greater Minnesota Housing Fund (GMHF)</t>
  </si>
  <si>
    <r>
      <t>Total Purchase Costs</t>
    </r>
    <r>
      <rPr>
        <b/>
        <i/>
        <sz val="11"/>
        <rFont val="Calibri"/>
        <family val="2"/>
      </rPr>
      <t xml:space="preserve"> (Purchase Price + Settlement and Closing Costs)</t>
    </r>
  </si>
  <si>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</si>
  <si>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</si>
  <si>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</si>
  <si>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</si>
  <si>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</si>
  <si>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</si>
  <si>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</si>
  <si>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</si>
  <si>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</si>
  <si>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</si>
  <si>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</si>
  <si>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</si>
  <si>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</si>
  <si>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</si>
  <si>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</si>
  <si>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</si>
  <si>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</si>
  <si>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t>Prevailing Wage</t>
  </si>
  <si>
    <t>Affordability Gap Worksheet</t>
  </si>
  <si>
    <t>Review eligibility criteria under RFP -- Co-Funder and Partner Information</t>
  </si>
  <si>
    <t>RS means Average TDC (New Construction Only)</t>
  </si>
  <si>
    <t>% Over/Under RS Means Average TDC</t>
  </si>
  <si>
    <t>RS Means Average Hard Costs (New Construction only)</t>
  </si>
  <si>
    <t>% Over/Under RS Means Average Hard Costs</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</si>
  <si>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</si>
  <si>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</si>
  <si>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</si>
  <si>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</si>
  <si>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</si>
  <si>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</si>
  <si>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</si>
  <si>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</si>
  <si>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</si>
  <si>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 xml:space="preserve">Name of Organization Providing Leverage </t>
  </si>
  <si>
    <r>
      <t>Modular</t>
    </r>
    <r>
      <rPr>
        <b/>
        <sz val="11"/>
        <rFont val="Calibri"/>
        <family val="2"/>
      </rPr>
      <t>,</t>
    </r>
    <r>
      <rPr>
        <sz val="11"/>
        <rFont val="Calibri"/>
        <family val="2"/>
      </rPr>
      <t xml:space="preserve"> Panelized, or Site-Built? (choose one):</t>
    </r>
  </si>
  <si>
    <t>Do the costs below include prevailing wage?</t>
  </si>
  <si>
    <t>Land Acquisition (actual cost)</t>
  </si>
  <si>
    <t>Multi-unit (2-4 unit)</t>
  </si>
  <si>
    <t>Yes, attached</t>
  </si>
  <si>
    <t>Yes, detached</t>
  </si>
  <si>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</si>
  <si>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</si>
  <si>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</si>
  <si>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</si>
  <si>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</si>
  <si>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</si>
  <si>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</si>
  <si>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</si>
  <si>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</si>
  <si>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</si>
  <si>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</si>
  <si>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</si>
  <si>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</si>
  <si>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</si>
  <si>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</si>
  <si>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</si>
  <si>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</si>
  <si>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</si>
  <si>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</si>
  <si>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</si>
  <si>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</si>
  <si>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</si>
  <si>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</si>
  <si>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</si>
  <si>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t>Land Acquisition, Demolition, and Utility Connections</t>
  </si>
  <si>
    <r>
      <rPr>
        <b/>
        <sz val="22"/>
        <rFont val="Calibri"/>
        <family val="2"/>
        <scheme val="minor"/>
      </rPr>
      <t xml:space="preserve">FUNDING REQUEST SUMMARY </t>
    </r>
    <r>
      <rPr>
        <b/>
        <sz val="14"/>
        <rFont val="Calibri"/>
        <family val="2"/>
        <scheme val="minor"/>
      </rPr>
      <t xml:space="preserve">
New Construction
Value Gap and Affordability Gap</t>
    </r>
  </si>
  <si>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</si>
  <si>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</si>
  <si>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</si>
  <si>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</si>
  <si>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</si>
  <si>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t xml:space="preserve"> IMPACT FUND VALUE GAP REQUIRED: </t>
  </si>
  <si>
    <t>Proposed Typical Unit Information</t>
  </si>
  <si>
    <t>3 - Sources and Uses - New Construction</t>
  </si>
  <si>
    <t>2 - Sources and Uses - New Construction</t>
  </si>
  <si>
    <t>Affordability Gap</t>
  </si>
  <si>
    <t>Total Leverage from non-Impact Fund Sources</t>
  </si>
  <si>
    <t>Construction Costs Impact Fund Historical 80th Percentile</t>
  </si>
  <si>
    <t>Grant funds may be awarded from a variety of sources.</t>
  </si>
  <si>
    <t>1 - Sources and Uses - New Construction</t>
  </si>
  <si>
    <t>Type of unit described in this worksheet, for example 1-1/2 story single family homes, 5-unit townhomes, duplexes, etc.</t>
  </si>
  <si>
    <r>
      <rPr>
        <b/>
        <sz val="11"/>
        <rFont val="Calibri"/>
        <family val="2"/>
      </rPr>
      <t>Instructions</t>
    </r>
    <r>
      <rPr>
        <sz val="11"/>
        <rFont val="Calibri"/>
        <family val="2"/>
      </rPr>
      <t xml:space="preserve">: Complete this worksheet to request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</si>
  <si>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t>Provide costs on a per unit basis, do not aggregate</t>
  </si>
  <si>
    <r>
      <rPr>
        <b/>
        <sz val="11"/>
        <rFont val="Calibri"/>
        <family val="2"/>
      </rPr>
      <t xml:space="preserve">Instructions: </t>
    </r>
    <r>
      <rPr>
        <sz val="11"/>
        <rFont val="Calibri"/>
        <family val="2"/>
      </rPr>
      <t>Provide an anticipated Value Gap calculation for units included in this set of tabs on a per unit basis. Leverage sources must match those listed in the Leverage Sources Worksheet.</t>
    </r>
  </si>
  <si>
    <t>Provide the following information on a per unit basis</t>
  </si>
  <si>
    <r>
      <t xml:space="preserve">Value Gap Sources </t>
    </r>
    <r>
      <rPr>
        <b/>
        <strike/>
        <sz val="11"/>
        <rFont val="Calibri"/>
        <family val="2"/>
        <scheme val="minor"/>
      </rPr>
      <t>-</t>
    </r>
    <r>
      <rPr>
        <b/>
        <sz val="11"/>
        <rFont val="Calibri"/>
        <family val="2"/>
      </rPr>
      <t xml:space="preserve"> Per Unit</t>
    </r>
  </si>
  <si>
    <r>
      <t xml:space="preserve">Typical </t>
    </r>
    <r>
      <rPr>
        <b/>
        <sz val="11"/>
        <rFont val="Calibri"/>
        <family val="2"/>
      </rPr>
      <t>Impact Fund Value Gap dollars per unit</t>
    </r>
    <r>
      <rPr>
        <b/>
        <strike/>
        <sz val="11"/>
        <rFont val="Calibri"/>
        <family val="2"/>
        <scheme val="minor"/>
      </rPr>
      <t xml:space="preserve"> </t>
    </r>
  </si>
  <si>
    <t>Total Value Gap contributions from all sources:</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</si>
  <si>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</si>
  <si>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build.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</si>
  <si>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Estimate Affordability Gap Uses - Per Unit</t>
  </si>
  <si>
    <r>
      <t xml:space="preserve">Affordability Gap Sources - </t>
    </r>
    <r>
      <rPr>
        <b/>
        <sz val="12"/>
        <rFont val="Calibri"/>
        <family val="2"/>
      </rPr>
      <t>Per Unit</t>
    </r>
  </si>
  <si>
    <r>
      <t xml:space="preserve">Typical </t>
    </r>
    <r>
      <rPr>
        <b/>
        <sz val="11"/>
        <rFont val="Calibri"/>
        <family val="2"/>
      </rPr>
      <t>Impact Fund Affordability Gap (grant or loan) dollars per unit</t>
    </r>
  </si>
  <si>
    <t>Other Minnesota Housing downpayment and closing cost assistance (not Impact Fund)</t>
  </si>
  <si>
    <r>
      <t xml:space="preserve">TOTAL </t>
    </r>
    <r>
      <rPr>
        <sz val="11"/>
        <rFont val="Calibri"/>
        <family val="2"/>
      </rPr>
      <t>Number of Proposed Units in this set with Affordability Gap</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</si>
  <si>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</si>
  <si>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Administration Fee for Affordability Gap Funding Only - per unit</t>
  </si>
  <si>
    <t>Administration Fee per unit</t>
  </si>
  <si>
    <r>
      <rPr>
        <b/>
        <sz val="11"/>
        <rFont val="Calibri"/>
        <family val="2"/>
        <scheme val="minor"/>
      </rPr>
      <t>TOTAL</t>
    </r>
    <r>
      <rPr>
        <sz val="11"/>
        <rFont val="Calibri"/>
        <family val="2"/>
        <scheme val="minor"/>
      </rPr>
      <t xml:space="preserve"> Number of proposed units in this set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</si>
  <si>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</si>
  <si>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Explanation, clarification or information, including any deviation from auto-calculated fields or industry averages, if needed:</t>
  </si>
  <si>
    <t>Gross annual income</t>
  </si>
  <si>
    <t>Credit score</t>
  </si>
  <si>
    <t>Monthly debt</t>
  </si>
  <si>
    <t>Complete additional Housing Activity sets for units or types of units where certain leverage is available only for those units, or where there are other substantial differences in costs or subsidies.</t>
  </si>
  <si>
    <r>
      <rPr>
        <b/>
        <sz val="11"/>
        <rFont val="Calibri"/>
        <family val="2"/>
      </rPr>
      <t>Instructions:</t>
    </r>
    <r>
      <rPr>
        <sz val="11"/>
        <rFont val="Calibri"/>
        <family val="2"/>
      </rPr>
      <t xml:space="preserve"> Complete this workbook if you are requesting funds for Value Gap. If you are requesting only affordability gap funds, complete the Stand-Alone Affordability Gap Application and Workbook instead. 
Complete the green fields in each appliable tab. Grey fields will calculate automatically based on your input in related fields. 
</t>
    </r>
    <r>
      <rPr>
        <b/>
        <sz val="11"/>
        <rFont val="Calibri"/>
        <family val="2"/>
      </rPr>
      <t>Complete a separate set of unit-specific tabs for each type of unit where:</t>
    </r>
    <r>
      <rPr>
        <sz val="11"/>
        <rFont val="Calibri"/>
        <family val="2"/>
      </rPr>
      <t xml:space="preserve">
     o There is a substantial difference in cost and/or subsidy amounts per unit (25% difference or more)
     o Certain leverage is available for some units but not for others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</si>
  <si>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70 Character maximum</t>
  </si>
  <si>
    <r>
      <t xml:space="preserve">Anticipated Affordability Gap per unit </t>
    </r>
    <r>
      <rPr>
        <b/>
        <i/>
        <sz val="11"/>
        <rFont val="Calibri"/>
        <family val="2"/>
      </rPr>
      <t>(Total Purchase Price - First Mortgage)</t>
    </r>
  </si>
  <si>
    <t>Demo, Utility Connections, Other (site work, contingency)</t>
  </si>
  <si>
    <t>Combined Borrower and Seller Resources</t>
  </si>
  <si>
    <r>
      <t xml:space="preserve">Total Leverage Amount 
</t>
    </r>
    <r>
      <rPr>
        <sz val="10"/>
        <rFont val="Calibri"/>
        <family val="2"/>
        <scheme val="minor"/>
      </rPr>
      <t>(specific to the project seeking Impact Funds)</t>
    </r>
  </si>
  <si>
    <r>
      <t xml:space="preserve">Notes 
</t>
    </r>
    <r>
      <rPr>
        <sz val="10"/>
        <rFont val="Calibri"/>
        <family val="2"/>
        <scheme val="minor"/>
      </rPr>
      <t>(include dates of possible commitment, how much will go toward the project, or other relevant notes)</t>
    </r>
  </si>
  <si>
    <t>Holding Costs</t>
  </si>
  <si>
    <t>Site Work</t>
  </si>
  <si>
    <t>Major Systems (include plumbing, electrical, HVAC, etc.)</t>
  </si>
  <si>
    <t>Outdoor Work (include landscaping, outdoor structures, driveway, etc.)</t>
  </si>
  <si>
    <t>Interior Finishes (include insulation, drywall, interior carpentry, appliances, flooring, etc.)</t>
  </si>
  <si>
    <t>Exterior Finishes (include exterior wall finishes, roofing, windows and doors, etc.)</t>
  </si>
  <si>
    <t>Foundation (include excavation, foundation, concrete, retaining walls, etc.)</t>
  </si>
  <si>
    <t>Structure (include all framing, trusses, sheathing, metalwork, panelized walls, garage, etc.)</t>
  </si>
  <si>
    <t>Accessibility (include ramps and other modifications)</t>
  </si>
  <si>
    <t>Supplemental Energy Efficiency Implementation (zero energy ready, solar, geothermal, etc.)</t>
  </si>
  <si>
    <t xml:space="preserve">Contingency </t>
  </si>
  <si>
    <t>Developer Fee (up to 10% of TDC if primary builder)</t>
  </si>
  <si>
    <t>Fees (legal, professional, realtor, marketing, etc.)</t>
  </si>
  <si>
    <t>Other (Provide an explanation of costs below)</t>
  </si>
  <si>
    <t>Homebuyer Costs</t>
  </si>
  <si>
    <t>Expected monthly mortgage principal + interest cost:</t>
  </si>
  <si>
    <t>Expected monthly taxes, insurance, and HOA costs:</t>
  </si>
  <si>
    <t>Costs to Homeowner (per unit)</t>
  </si>
  <si>
    <t>2026 RFP Average Construction  Costs</t>
  </si>
  <si>
    <t>% Over/Under 2026 Average Request</t>
  </si>
  <si>
    <t>2026 RFP Average Value Gap Request</t>
  </si>
  <si>
    <t>2026 RFP Average Affordability Gap Request</t>
  </si>
  <si>
    <t>2026 RFP Average Construction Costs</t>
  </si>
  <si>
    <t>Other (include fees, other hard cost items, etc. Provide an explanation of costs below.)</t>
  </si>
  <si>
    <t xml:space="preserve">GRAND TOTAL New Construction request </t>
  </si>
  <si>
    <r>
      <t xml:space="preserve">Instructions: </t>
    </r>
    <r>
      <rPr>
        <sz val="11"/>
        <rFont val="Calibri"/>
        <family val="2"/>
      </rPr>
      <t>Complete the chart below listing the total amount of leverage sources for the units included in this worksheet set.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set. 
* Do not include Minnesota Housing Impact Fund dollars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</si>
</sst>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7"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sz val="11"/>
      <color rgb="FF0070C0"/>
      <name val="Calibri"/>
      <family val="2"/>
      <scheme val="minor"/>
    </font>
    <font>
      <i/>
      <sz val="10"/>
      <name val="Calibri"/>
      <family val="2"/>
      <scheme val="minor"/>
    </font>
    <font>
      <sz val="11"/>
      <name val="Verdana"/>
      <family val="2"/>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2"/>
      <name val="Calibri"/>
      <family val="2"/>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
      <sz val="11"/>
      <color rgb="FFC00000"/>
      <name val="Verdana"/>
      <family val="2"/>
    </font>
    <font>
      <sz val="12"/>
      <color rgb="FFC00000"/>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ck">
        <color indexed="64"/>
      </left>
      <right/>
      <top/>
      <bottom style="thick">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579">
    <xf numFmtId="0" fontId="0" fillId="0" borderId="0" xfId="0"/>
    <xf numFmtId="44" fontId="10" fillId="0" borderId="1" xfId="2" applyFont="1" applyFill="1" applyBorder="1" applyAlignment="1" applyProtection="1">
      <alignment vertical="center"/>
    </xf>
    <xf numFmtId="0" fontId="11" fillId="0" borderId="0" xfId="0" applyFont="1"/>
    <xf numFmtId="0" fontId="13" fillId="0" borderId="0" xfId="0" applyFont="1"/>
    <xf numFmtId="0" fontId="12" fillId="0" borderId="0" xfId="0" applyFont="1"/>
    <xf numFmtId="0" fontId="13" fillId="0" borderId="0" xfId="0" applyFont="1" applyAlignment="1">
      <alignment vertical="center" wrapText="1"/>
    </xf>
    <xf numFmtId="0" fontId="16" fillId="0" borderId="0" xfId="0" applyFont="1"/>
    <xf numFmtId="0" fontId="0" fillId="0" borderId="9" xfId="0" applyBorder="1" applyAlignment="1">
      <alignment vertical="center"/>
    </xf>
    <xf numFmtId="0" fontId="0" fillId="0" borderId="0" xfId="0" applyAlignment="1">
      <alignment vertical="center"/>
    </xf>
    <xf numFmtId="0" fontId="0" fillId="0" borderId="1" xfId="0" applyBorder="1" applyAlignment="1">
      <alignment vertical="center"/>
    </xf>
    <xf numFmtId="0" fontId="17" fillId="0" borderId="0" xfId="0" applyFont="1"/>
    <xf numFmtId="0" fontId="0" fillId="0" borderId="0" xfId="0" applyAlignment="1">
      <alignment horizontal="center" vertical="center"/>
    </xf>
    <xf numFmtId="0" fontId="7" fillId="0" borderId="1" xfId="1" applyNumberFormat="1" applyFont="1" applyFill="1" applyBorder="1" applyAlignment="1" applyProtection="1">
      <alignment vertical="center"/>
    </xf>
    <xf numFmtId="0" fontId="0" fillId="0" borderId="9" xfId="0" applyBorder="1" applyAlignment="1">
      <alignment horizontal="right" vertical="center"/>
    </xf>
    <xf numFmtId="0" fontId="18" fillId="0" borderId="9" xfId="0" applyFont="1" applyBorder="1" applyAlignment="1">
      <alignment vertical="center"/>
    </xf>
    <xf numFmtId="0" fontId="0" fillId="2" borderId="4" xfId="0" applyFill="1" applyBorder="1" applyAlignment="1">
      <alignment horizontal="center" vertical="center"/>
    </xf>
    <xf numFmtId="0" fontId="18" fillId="0" borderId="0" xfId="0" applyFont="1" applyAlignment="1">
      <alignment vertical="center"/>
    </xf>
    <xf numFmtId="0" fontId="18" fillId="0" borderId="1" xfId="0" applyFont="1" applyBorder="1" applyAlignment="1">
      <alignment vertical="center"/>
    </xf>
    <xf numFmtId="0" fontId="19" fillId="0" borderId="0" xfId="0" applyFont="1" applyAlignment="1">
      <alignment horizontal="left" vertical="center" indent="5"/>
    </xf>
    <xf numFmtId="9" fontId="17" fillId="0" borderId="0" xfId="0" applyNumberFormat="1" applyFont="1"/>
    <xf numFmtId="44" fontId="7" fillId="0" borderId="1" xfId="2" applyFont="1" applyFill="1" applyBorder="1" applyAlignment="1" applyProtection="1">
      <alignment horizontal="center" vertical="center"/>
    </xf>
    <xf numFmtId="0" fontId="0" fillId="0" borderId="0" xfId="0" applyAlignment="1">
      <alignment horizontal="left" vertical="top"/>
    </xf>
    <xf numFmtId="0" fontId="9" fillId="0" borderId="0" xfId="0" applyFont="1" applyAlignment="1">
      <alignment vertical="center"/>
    </xf>
    <xf numFmtId="0" fontId="4" fillId="0" borderId="0" xfId="0" applyFont="1" applyAlignment="1">
      <alignment vertical="center"/>
    </xf>
    <xf numFmtId="0" fontId="21" fillId="0" borderId="9" xfId="0" applyFont="1" applyBorder="1" applyAlignment="1">
      <alignment vertical="center"/>
    </xf>
    <xf numFmtId="0" fontId="10" fillId="0" borderId="0" xfId="0" applyFont="1"/>
    <xf numFmtId="0" fontId="10" fillId="0" borderId="9" xfId="0" applyFont="1" applyBorder="1"/>
    <xf numFmtId="0" fontId="10" fillId="0" borderId="1" xfId="0" applyFont="1" applyBorder="1"/>
    <xf numFmtId="0" fontId="23" fillId="0" borderId="0" xfId="0" applyFont="1"/>
    <xf numFmtId="0" fontId="10" fillId="0" borderId="13" xfId="0" applyFont="1" applyBorder="1"/>
    <xf numFmtId="0" fontId="10" fillId="0" borderId="15" xfId="0" applyFont="1" applyBorder="1" applyAlignment="1">
      <alignment vertical="center"/>
    </xf>
    <xf numFmtId="0" fontId="15" fillId="0" borderId="9" xfId="0" applyFont="1" applyBorder="1"/>
    <xf numFmtId="0" fontId="15" fillId="0" borderId="0" xfId="0" applyFont="1"/>
    <xf numFmtId="0" fontId="17" fillId="0" borderId="0" xfId="0" applyFont="1" applyAlignment="1">
      <alignment horizontal="center"/>
    </xf>
    <xf numFmtId="0" fontId="2" fillId="0" borderId="0" xfId="0" applyFont="1" applyAlignment="1">
      <alignment vertical="center"/>
    </xf>
    <xf numFmtId="0" fontId="10" fillId="0" borderId="13" xfId="0" applyFont="1" applyBorder="1" applyAlignment="1">
      <alignment horizontal="left" vertical="top" wrapText="1"/>
    </xf>
    <xf numFmtId="0" fontId="22" fillId="0" borderId="0" xfId="0" applyFont="1" applyAlignment="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8" xfId="0" applyBorder="1" applyAlignment="1">
      <alignment vertical="center"/>
    </xf>
    <xf numFmtId="0" fontId="0" fillId="0" borderId="27" xfId="0" applyBorder="1" applyAlignment="1">
      <alignment vertical="center"/>
    </xf>
    <xf numFmtId="0" fontId="9" fillId="0" borderId="6" xfId="0" applyFont="1" applyBorder="1" applyAlignment="1">
      <alignment vertical="center"/>
    </xf>
    <xf numFmtId="0" fontId="0" fillId="0" borderId="0" xfId="0" applyAlignment="1">
      <alignment horizontal="right" vertical="center"/>
    </xf>
    <xf numFmtId="0" fontId="0" fillId="0" borderId="0" xfId="0" applyAlignment="1">
      <alignment horizontal="center"/>
    </xf>
    <xf numFmtId="0" fontId="0" fillId="0" borderId="29" xfId="0" applyBorder="1" applyAlignment="1">
      <alignment vertical="center"/>
    </xf>
    <xf numFmtId="0" fontId="27" fillId="0" borderId="0" xfId="0" applyFont="1"/>
    <xf numFmtId="2" fontId="0" fillId="2" borderId="4" xfId="0" applyNumberFormat="1" applyFill="1" applyBorder="1" applyAlignment="1">
      <alignment horizontal="center" vertical="center"/>
    </xf>
    <xf numFmtId="0" fontId="9" fillId="0" borderId="9" xfId="0" applyFont="1" applyBorder="1" applyAlignment="1">
      <alignment vertical="center"/>
    </xf>
    <xf numFmtId="0" fontId="10" fillId="0" borderId="14" xfId="0" applyFont="1" applyBorder="1" applyAlignment="1">
      <alignment horizontal="left" vertical="top"/>
    </xf>
    <xf numFmtId="0" fontId="10" fillId="0" borderId="15" xfId="0" applyFont="1" applyBorder="1"/>
    <xf numFmtId="44" fontId="22" fillId="2" borderId="4" xfId="2" applyFont="1" applyFill="1" applyBorder="1" applyAlignment="1" applyProtection="1">
      <alignment horizontal="right" vertical="center"/>
    </xf>
    <xf numFmtId="0" fontId="22" fillId="0" borderId="9" xfId="0" applyFont="1" applyBorder="1" applyAlignment="1">
      <alignment horizontal="center" vertical="top" wrapText="1"/>
    </xf>
    <xf numFmtId="0" fontId="22" fillId="0" borderId="0" xfId="0" applyFont="1" applyAlignment="1">
      <alignment horizontal="center" vertical="top" wrapText="1"/>
    </xf>
    <xf numFmtId="0" fontId="22" fillId="0" borderId="9" xfId="0" applyFont="1" applyBorder="1" applyAlignment="1">
      <alignment horizontal="left" vertical="top"/>
    </xf>
    <xf numFmtId="0" fontId="22" fillId="0" borderId="14"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10" fillId="0" borderId="0" xfId="0" applyFont="1" applyAlignment="1">
      <alignment vertical="center"/>
    </xf>
    <xf numFmtId="0" fontId="22" fillId="0" borderId="9" xfId="0" applyFont="1" applyBorder="1" applyAlignment="1">
      <alignment horizontal="left" vertical="center"/>
    </xf>
    <xf numFmtId="44" fontId="22" fillId="2" borderId="12" xfId="0" applyNumberFormat="1" applyFont="1" applyFill="1" applyBorder="1" applyAlignment="1">
      <alignment horizontal="left"/>
    </xf>
    <xf numFmtId="0" fontId="19" fillId="0" borderId="5" xfId="0" applyFont="1" applyBorder="1" applyAlignment="1">
      <alignment vertical="center"/>
    </xf>
    <xf numFmtId="0" fontId="19" fillId="0" borderId="0" xfId="0" applyFont="1" applyAlignment="1">
      <alignment horizontal="left" indent="5"/>
    </xf>
    <xf numFmtId="0" fontId="9" fillId="0" borderId="4" xfId="0" applyFont="1" applyBorder="1" applyAlignment="1">
      <alignment horizontal="center" vertical="center" wrapText="1"/>
    </xf>
    <xf numFmtId="0" fontId="0" fillId="0" borderId="0" xfId="0" applyAlignment="1">
      <alignment vertical="top"/>
    </xf>
    <xf numFmtId="0" fontId="0" fillId="4" borderId="4" xfId="0" applyFill="1" applyBorder="1" applyAlignment="1" applyProtection="1">
      <alignment horizontal="center" vertical="center"/>
      <protection locked="0"/>
    </xf>
    <xf numFmtId="0" fontId="0" fillId="4" borderId="4" xfId="0" applyFill="1" applyBorder="1" applyAlignment="1" applyProtection="1">
      <alignment horizontal="center"/>
      <protection locked="0"/>
    </xf>
    <xf numFmtId="164" fontId="7" fillId="4" borderId="43" xfId="2" applyNumberFormat="1" applyFont="1" applyFill="1" applyBorder="1" applyAlignment="1" applyProtection="1">
      <alignment horizontal="right" vertical="center"/>
      <protection locked="0"/>
    </xf>
    <xf numFmtId="0" fontId="10" fillId="4" borderId="4" xfId="0" applyFont="1" applyFill="1" applyBorder="1" applyAlignment="1" applyProtection="1">
      <alignment horizontal="center" vertical="center"/>
      <protection locked="0"/>
    </xf>
    <xf numFmtId="0" fontId="10" fillId="0" borderId="0" xfId="0" applyFont="1" applyAlignment="1">
      <alignment vertical="center" wrapText="1"/>
    </xf>
    <xf numFmtId="9" fontId="36" fillId="8" borderId="53"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9" fontId="36" fillId="8" borderId="52" xfId="4" applyFont="1" applyFill="1" applyBorder="1" applyAlignment="1" applyProtection="1">
      <alignment horizontal="right" vertical="center" wrapText="1"/>
    </xf>
    <xf numFmtId="164" fontId="33" fillId="6" borderId="4" xfId="2" applyNumberFormat="1" applyFont="1" applyFill="1" applyBorder="1" applyAlignment="1" applyProtection="1">
      <alignment horizontal="left" vertical="center" wrapText="1"/>
    </xf>
    <xf numFmtId="0" fontId="33" fillId="6" borderId="4" xfId="0" applyFont="1" applyFill="1" applyBorder="1" applyAlignment="1">
      <alignment horizontal="righ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Alignment="1">
      <alignment horizontal="left" vertical="center" wrapText="1"/>
    </xf>
    <xf numFmtId="0" fontId="11" fillId="0" borderId="11" xfId="0" applyFont="1" applyBorder="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Alignment="1">
      <alignment horizontal="left" vertical="center" wrapText="1"/>
    </xf>
    <xf numFmtId="0" fontId="12" fillId="4" borderId="26" xfId="0" applyFont="1" applyFill="1" applyBorder="1" applyAlignment="1" applyProtection="1">
      <alignment horizontal="left" vertical="top" wrapText="1"/>
      <protection locked="0"/>
    </xf>
    <xf numFmtId="0" fontId="0" fillId="0" borderId="39" xfId="0" applyBorder="1" applyAlignment="1">
      <alignment vertical="center" wrapText="1"/>
    </xf>
    <xf numFmtId="0" fontId="0" fillId="0" borderId="40" xfId="0" applyBorder="1" applyAlignment="1">
      <alignment vertical="center" wrapText="1"/>
    </xf>
    <xf numFmtId="0" fontId="32" fillId="0" borderId="4" xfId="0" applyFont="1" applyBorder="1" applyAlignment="1">
      <alignment horizontal="center" vertical="center"/>
    </xf>
    <xf numFmtId="0" fontId="32" fillId="0" borderId="4"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11" xfId="0" applyFont="1" applyBorder="1" applyAlignment="1">
      <alignment vertical="center"/>
    </xf>
    <xf numFmtId="164" fontId="34" fillId="0" borderId="0" xfId="2" applyNumberFormat="1" applyFont="1" applyFill="1" applyBorder="1" applyAlignment="1" applyProtection="1">
      <alignment horizontal="left" vertical="center" wrapText="1"/>
    </xf>
    <xf numFmtId="164" fontId="2" fillId="4" borderId="53" xfId="2" applyNumberFormat="1" applyFont="1" applyFill="1" applyBorder="1" applyAlignment="1" applyProtection="1">
      <alignment horizontal="left" vertical="center" wrapText="1"/>
      <protection locked="0"/>
    </xf>
    <xf numFmtId="44" fontId="10" fillId="2" borderId="53" xfId="2" applyFont="1" applyFill="1" applyBorder="1" applyAlignment="1" applyProtection="1">
      <alignment horizontal="right" vertical="center"/>
    </xf>
    <xf numFmtId="44" fontId="10" fillId="2" borderId="52" xfId="2" applyFont="1" applyFill="1" applyBorder="1" applyAlignment="1" applyProtection="1">
      <alignment horizontal="right" vertical="center"/>
    </xf>
    <xf numFmtId="0" fontId="0" fillId="0" borderId="33" xfId="0" applyBorder="1" applyAlignment="1">
      <alignment vertical="center"/>
    </xf>
    <xf numFmtId="0" fontId="0" fillId="0" borderId="57" xfId="0" applyBorder="1" applyAlignment="1">
      <alignment vertical="center"/>
    </xf>
    <xf numFmtId="164" fontId="9" fillId="2" borderId="43" xfId="2" applyNumberFormat="1" applyFont="1" applyFill="1" applyBorder="1" applyAlignment="1" applyProtection="1">
      <alignment horizontal="right" vertical="center"/>
    </xf>
    <xf numFmtId="44" fontId="7" fillId="0" borderId="57" xfId="2" applyFont="1" applyFill="1" applyBorder="1" applyAlignment="1" applyProtection="1">
      <alignment horizontal="center" vertical="center"/>
    </xf>
    <xf numFmtId="0" fontId="21" fillId="0" borderId="58" xfId="0" applyFont="1" applyBorder="1" applyAlignment="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Alignment="1">
      <alignment vertical="center"/>
    </xf>
    <xf numFmtId="44" fontId="22" fillId="2" borderId="12" xfId="0" applyNumberFormat="1" applyFont="1" applyFill="1" applyBorder="1" applyAlignment="1">
      <alignment horizontal="left" vertical="center"/>
    </xf>
    <xf numFmtId="42" fontId="10" fillId="4" borderId="53" xfId="2" applyNumberFormat="1" applyFont="1" applyFill="1" applyBorder="1" applyAlignment="1" applyProtection="1">
      <alignment horizontal="right" vertical="center"/>
      <protection locked="0"/>
    </xf>
    <xf numFmtId="44" fontId="14" fillId="2" borderId="4" xfId="2" applyFont="1" applyFill="1" applyBorder="1" applyAlignment="1" applyProtection="1">
      <alignment horizontal="right" vertical="center" wrapText="1"/>
    </xf>
    <xf numFmtId="42" fontId="7" fillId="4" borderId="50" xfId="2" applyNumberFormat="1" applyFont="1" applyFill="1" applyBorder="1" applyAlignment="1" applyProtection="1">
      <alignment horizontal="right" vertical="center"/>
      <protection locked="0"/>
    </xf>
    <xf numFmtId="42" fontId="10" fillId="4" borderId="54" xfId="2" applyNumberFormat="1" applyFont="1" applyFill="1" applyBorder="1" applyAlignment="1" applyProtection="1">
      <alignment horizontal="right" vertical="center"/>
      <protection locked="0"/>
    </xf>
    <xf numFmtId="164" fontId="7" fillId="4" borderId="50" xfId="2" applyNumberFormat="1" applyFont="1" applyFill="1" applyBorder="1" applyAlignment="1" applyProtection="1">
      <alignment horizontal="right" vertical="center"/>
      <protection locked="0"/>
    </xf>
    <xf numFmtId="164" fontId="7" fillId="4" borderId="53" xfId="2" applyNumberFormat="1" applyFont="1" applyFill="1" applyBorder="1" applyAlignment="1" applyProtection="1">
      <alignment horizontal="right" vertical="center"/>
      <protection locked="0"/>
    </xf>
    <xf numFmtId="164" fontId="7" fillId="4" borderId="52" xfId="2" applyNumberFormat="1" applyFont="1" applyFill="1" applyBorder="1" applyAlignment="1" applyProtection="1">
      <alignment horizontal="right" vertical="center"/>
      <protection locked="0"/>
    </xf>
    <xf numFmtId="44" fontId="22" fillId="0" borderId="0" xfId="0" applyNumberFormat="1" applyFont="1" applyAlignment="1">
      <alignment horizontal="left"/>
    </xf>
    <xf numFmtId="164" fontId="2" fillId="4" borderId="50" xfId="2" applyNumberFormat="1" applyFont="1" applyFill="1" applyBorder="1" applyAlignment="1" applyProtection="1">
      <alignment horizontal="left" vertical="center" wrapText="1"/>
      <protection locked="0"/>
    </xf>
    <xf numFmtId="164" fontId="2" fillId="4" borderId="52" xfId="2" applyNumberFormat="1" applyFont="1" applyFill="1" applyBorder="1" applyAlignment="1" applyProtection="1">
      <alignment horizontal="left" vertical="center" wrapText="1"/>
      <protection locked="0"/>
    </xf>
    <xf numFmtId="0" fontId="20" fillId="0" borderId="0" xfId="0" applyFont="1"/>
    <xf numFmtId="0" fontId="9" fillId="0" borderId="4" xfId="0" applyFont="1" applyBorder="1" applyAlignment="1">
      <alignment horizontal="right" vertical="center" wrapText="1"/>
    </xf>
    <xf numFmtId="44" fontId="22" fillId="2" borderId="4" xfId="0" applyNumberFormat="1" applyFont="1" applyFill="1" applyBorder="1" applyAlignment="1">
      <alignment horizontal="left"/>
    </xf>
    <xf numFmtId="42" fontId="10" fillId="4" borderId="50" xfId="0" applyNumberFormat="1" applyFont="1" applyFill="1" applyBorder="1" applyAlignment="1" applyProtection="1">
      <alignment horizontal="left"/>
      <protection locked="0"/>
    </xf>
    <xf numFmtId="0" fontId="32" fillId="0" borderId="0" xfId="0" applyFont="1" applyAlignment="1">
      <alignment vertical="center"/>
    </xf>
    <xf numFmtId="0" fontId="15" fillId="0" borderId="0" xfId="0" applyFont="1" applyAlignment="1">
      <alignment vertical="center"/>
    </xf>
    <xf numFmtId="0" fontId="32" fillId="0" borderId="0" xfId="0" applyFont="1" applyAlignment="1">
      <alignment horizontal="center" vertical="center" wrapText="1"/>
    </xf>
    <xf numFmtId="0" fontId="15" fillId="0" borderId="0" xfId="0" applyFont="1" applyAlignment="1">
      <alignment vertical="center" wrapText="1"/>
    </xf>
    <xf numFmtId="0" fontId="32" fillId="0" borderId="0" xfId="0" applyFont="1" applyAlignment="1">
      <alignment horizontal="righ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37" fillId="2" borderId="31" xfId="0" applyFont="1" applyFill="1" applyBorder="1" applyAlignment="1">
      <alignment horizontal="center" vertical="center" wrapText="1"/>
    </xf>
    <xf numFmtId="164" fontId="5" fillId="7" borderId="50" xfId="2" applyNumberFormat="1" applyFont="1" applyFill="1" applyBorder="1" applyAlignment="1" applyProtection="1">
      <alignment vertical="center" wrapText="1"/>
    </xf>
    <xf numFmtId="164" fontId="5" fillId="7" borderId="53" xfId="2" applyNumberFormat="1" applyFont="1" applyFill="1" applyBorder="1" applyAlignment="1" applyProtection="1">
      <alignment vertical="center" wrapText="1"/>
    </xf>
    <xf numFmtId="0" fontId="33" fillId="2" borderId="4" xfId="0" applyFont="1" applyFill="1" applyBorder="1" applyAlignment="1">
      <alignment horizontal="center" vertical="center" wrapText="1"/>
    </xf>
    <xf numFmtId="42" fontId="5" fillId="7" borderId="50" xfId="0" applyNumberFormat="1" applyFont="1" applyFill="1" applyBorder="1" applyAlignment="1">
      <alignment horizontal="left" vertical="center" wrapText="1"/>
    </xf>
    <xf numFmtId="42" fontId="34" fillId="7" borderId="50" xfId="0" applyNumberFormat="1" applyFont="1" applyFill="1" applyBorder="1" applyAlignment="1">
      <alignment horizontal="left" vertical="center" wrapText="1"/>
    </xf>
    <xf numFmtId="0" fontId="12" fillId="0" borderId="0" xfId="0" applyFont="1" applyAlignment="1">
      <alignment horizontal="center" vertical="center"/>
    </xf>
    <xf numFmtId="164" fontId="5" fillId="7" borderId="52" xfId="2" applyNumberFormat="1" applyFont="1" applyFill="1" applyBorder="1" applyAlignment="1" applyProtection="1">
      <alignment vertical="center" wrapText="1"/>
    </xf>
    <xf numFmtId="0" fontId="33" fillId="0" borderId="0" xfId="0" applyFont="1" applyAlignment="1">
      <alignment vertical="center" wrapText="1"/>
    </xf>
    <xf numFmtId="42" fontId="40" fillId="0" borderId="0" xfId="0" applyNumberFormat="1" applyFont="1" applyAlignment="1">
      <alignment horizontal="center" vertical="center" wrapText="1"/>
    </xf>
    <xf numFmtId="42" fontId="33" fillId="0" borderId="0" xfId="0" applyNumberFormat="1" applyFont="1" applyAlignment="1">
      <alignment horizontal="center" vertical="center" wrapText="1"/>
    </xf>
    <xf numFmtId="0" fontId="5" fillId="7" borderId="38" xfId="0" applyFont="1" applyFill="1" applyBorder="1" applyAlignment="1">
      <alignment vertical="center" wrapText="1"/>
    </xf>
    <xf numFmtId="0" fontId="5" fillId="7" borderId="25" xfId="0" applyFont="1" applyFill="1" applyBorder="1" applyAlignment="1">
      <alignment vertical="center" wrapText="1"/>
    </xf>
    <xf numFmtId="164" fontId="5" fillId="7" borderId="23" xfId="2" applyNumberFormat="1" applyFont="1" applyFill="1" applyBorder="1" applyAlignment="1" applyProtection="1">
      <alignment horizontal="left" vertical="center" wrapText="1"/>
    </xf>
    <xf numFmtId="0" fontId="36" fillId="0" borderId="19" xfId="0" applyFont="1" applyBorder="1" applyAlignment="1">
      <alignment vertical="center" wrapText="1"/>
    </xf>
    <xf numFmtId="164" fontId="5" fillId="0" borderId="51" xfId="2" applyNumberFormat="1" applyFont="1" applyFill="1" applyBorder="1" applyAlignment="1" applyProtection="1">
      <alignment horizontal="left" vertical="center" wrapText="1"/>
    </xf>
    <xf numFmtId="0" fontId="15" fillId="0" borderId="51" xfId="0" applyFont="1" applyBorder="1" applyAlignment="1">
      <alignment vertical="center" wrapText="1"/>
    </xf>
    <xf numFmtId="0" fontId="15" fillId="0" borderId="44" xfId="0" applyFont="1" applyBorder="1" applyAlignment="1">
      <alignment vertical="center"/>
    </xf>
    <xf numFmtId="0" fontId="36" fillId="0" borderId="18" xfId="0" applyFont="1" applyBorder="1" applyAlignment="1">
      <alignment vertical="center" wrapText="1"/>
    </xf>
    <xf numFmtId="164" fontId="5" fillId="0" borderId="3" xfId="2" applyNumberFormat="1" applyFont="1" applyFill="1" applyBorder="1" applyAlignment="1" applyProtection="1">
      <alignment horizontal="left" vertical="center" wrapText="1"/>
    </xf>
    <xf numFmtId="0" fontId="15" fillId="0" borderId="3" xfId="0" applyFont="1" applyBorder="1" applyAlignment="1">
      <alignment vertical="center" wrapText="1"/>
    </xf>
    <xf numFmtId="0" fontId="15" fillId="0" borderId="24" xfId="0" applyFont="1" applyBorder="1" applyAlignment="1">
      <alignment vertical="center"/>
    </xf>
    <xf numFmtId="0" fontId="23" fillId="0" borderId="0" xfId="0" applyFont="1" applyAlignment="1">
      <alignment vertical="center"/>
    </xf>
    <xf numFmtId="42" fontId="5" fillId="7" borderId="53" xfId="2" applyNumberFormat="1" applyFont="1" applyFill="1" applyBorder="1" applyAlignment="1" applyProtection="1">
      <alignment horizontal="left" vertical="center" wrapText="1"/>
    </xf>
    <xf numFmtId="0" fontId="41" fillId="0" borderId="9" xfId="0" applyFont="1" applyBorder="1" applyAlignment="1">
      <alignment vertical="center"/>
    </xf>
    <xf numFmtId="0" fontId="41" fillId="0" borderId="0" xfId="0" applyFont="1" applyAlignment="1">
      <alignment vertical="center"/>
    </xf>
    <xf numFmtId="0" fontId="22" fillId="0" borderId="9" xfId="0" applyFont="1" applyBorder="1" applyAlignment="1">
      <alignment vertical="center"/>
    </xf>
    <xf numFmtId="0" fontId="10" fillId="0" borderId="9" xfId="0" applyFont="1" applyBorder="1" applyAlignment="1">
      <alignment vertical="center"/>
    </xf>
    <xf numFmtId="0" fontId="43" fillId="0" borderId="0" xfId="0" applyFont="1"/>
    <xf numFmtId="164" fontId="5" fillId="7" borderId="55" xfId="2" applyNumberFormat="1" applyFont="1" applyFill="1" applyBorder="1" applyAlignment="1" applyProtection="1">
      <alignment horizontal="left" vertical="center" wrapText="1"/>
    </xf>
    <xf numFmtId="0" fontId="5" fillId="7" borderId="40" xfId="0" applyFont="1" applyFill="1" applyBorder="1" applyAlignment="1">
      <alignment horizontal="left" vertical="center" wrapText="1"/>
    </xf>
    <xf numFmtId="0" fontId="33" fillId="6" borderId="7" xfId="0" applyFont="1" applyFill="1" applyBorder="1" applyAlignment="1">
      <alignment horizontal="right" vertical="center" wrapText="1"/>
    </xf>
    <xf numFmtId="0" fontId="33" fillId="0" borderId="0" xfId="0" applyFont="1" applyAlignment="1">
      <alignment horizontal="center"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4" xfId="2" applyNumberFormat="1" applyFont="1" applyFill="1" applyBorder="1" applyAlignment="1" applyProtection="1">
      <alignment vertical="center" wrapText="1"/>
    </xf>
    <xf numFmtId="0" fontId="37" fillId="2" borderId="33" xfId="0" applyFont="1" applyFill="1" applyBorder="1" applyAlignment="1">
      <alignment horizontal="center" vertical="center" wrapText="1"/>
    </xf>
    <xf numFmtId="0" fontId="5" fillId="7" borderId="30" xfId="0" applyFont="1" applyFill="1" applyBorder="1" applyAlignment="1">
      <alignment horizontal="left" vertical="center" wrapText="1"/>
    </xf>
    <xf numFmtId="0" fontId="37" fillId="6" borderId="13" xfId="0" applyFont="1" applyFill="1" applyBorder="1" applyAlignment="1">
      <alignment horizontal="right" vertical="center" wrapText="1"/>
    </xf>
    <xf numFmtId="0" fontId="36" fillId="8" borderId="38" xfId="0" applyFont="1" applyFill="1" applyBorder="1" applyAlignment="1">
      <alignment horizontal="right" vertical="center" wrapText="1"/>
    </xf>
    <xf numFmtId="0" fontId="36" fillId="8" borderId="40" xfId="0" applyFont="1" applyFill="1" applyBorder="1" applyAlignment="1">
      <alignment horizontal="right" vertical="center" wrapText="1"/>
    </xf>
    <xf numFmtId="0" fontId="5" fillId="7" borderId="20" xfId="0" applyFont="1" applyFill="1" applyBorder="1" applyAlignment="1">
      <alignment horizontal="left" vertical="center"/>
    </xf>
    <xf numFmtId="0" fontId="5" fillId="7" borderId="35" xfId="0" applyFont="1" applyFill="1" applyBorder="1" applyAlignment="1">
      <alignment horizontal="left" vertical="center"/>
    </xf>
    <xf numFmtId="0" fontId="5" fillId="7" borderId="36" xfId="0" applyFont="1" applyFill="1" applyBorder="1" applyAlignment="1">
      <alignment horizontal="left" vertical="center"/>
    </xf>
    <xf numFmtId="0" fontId="36" fillId="8" borderId="20" xfId="0" applyFont="1" applyFill="1" applyBorder="1" applyAlignment="1">
      <alignment horizontal="left" vertical="center"/>
    </xf>
    <xf numFmtId="0" fontId="37" fillId="6" borderId="10" xfId="0" applyFont="1" applyFill="1" applyBorder="1" applyAlignment="1">
      <alignment horizontal="left" vertical="center"/>
    </xf>
    <xf numFmtId="0" fontId="36" fillId="8" borderId="36" xfId="0" applyFont="1" applyFill="1" applyBorder="1" applyAlignment="1">
      <alignment horizontal="left" vertical="center"/>
    </xf>
    <xf numFmtId="0" fontId="36" fillId="8" borderId="56" xfId="0" applyFont="1" applyFill="1" applyBorder="1" applyAlignment="1">
      <alignment horizontal="left" vertical="center"/>
    </xf>
    <xf numFmtId="0" fontId="37" fillId="2" borderId="5" xfId="0" applyFont="1" applyFill="1" applyBorder="1" applyAlignment="1">
      <alignment horizontal="left" vertical="center"/>
    </xf>
    <xf numFmtId="0" fontId="5" fillId="7" borderId="56" xfId="0" applyFont="1" applyFill="1" applyBorder="1" applyAlignment="1">
      <alignment horizontal="left" vertical="center"/>
    </xf>
    <xf numFmtId="0" fontId="33" fillId="6" borderId="4" xfId="0" applyFont="1" applyFill="1" applyBorder="1" applyAlignment="1">
      <alignment horizontal="left" vertical="center"/>
    </xf>
    <xf numFmtId="0" fontId="37" fillId="2" borderId="8" xfId="0" applyFont="1" applyFill="1" applyBorder="1" applyAlignment="1">
      <alignment horizontal="left" vertical="center"/>
    </xf>
    <xf numFmtId="0" fontId="5" fillId="7" borderId="40" xfId="0" applyFont="1" applyFill="1" applyBorder="1" applyAlignment="1">
      <alignment vertical="center" wrapText="1"/>
    </xf>
    <xf numFmtId="0" fontId="5" fillId="7" borderId="30" xfId="0" applyFont="1" applyFill="1" applyBorder="1" applyAlignment="1">
      <alignment vertical="center" wrapText="1"/>
    </xf>
    <xf numFmtId="0" fontId="33" fillId="6" borderId="5" xfId="0" applyFont="1" applyFill="1" applyBorder="1" applyAlignment="1">
      <alignment horizontal="left" vertical="center"/>
    </xf>
    <xf numFmtId="0" fontId="33" fillId="6" borderId="5" xfId="0" applyFont="1" applyFill="1" applyBorder="1" applyAlignment="1">
      <alignment vertical="center"/>
    </xf>
    <xf numFmtId="0" fontId="33" fillId="6" borderId="7" xfId="0" applyFont="1" applyFill="1" applyBorder="1" applyAlignment="1">
      <alignment vertical="center"/>
    </xf>
    <xf numFmtId="0" fontId="5" fillId="7" borderId="18" xfId="0" applyFont="1" applyFill="1" applyBorder="1" applyAlignment="1">
      <alignment vertical="center"/>
    </xf>
    <xf numFmtId="0" fontId="36" fillId="7" borderId="24" xfId="0" applyFont="1" applyFill="1" applyBorder="1" applyAlignment="1">
      <alignment vertical="center" wrapText="1"/>
    </xf>
    <xf numFmtId="164" fontId="5" fillId="7" borderId="53" xfId="2" applyNumberFormat="1" applyFont="1" applyFill="1" applyBorder="1" applyAlignment="1" applyProtection="1">
      <alignment horizontal="left" vertical="center" wrapText="1"/>
    </xf>
    <xf numFmtId="0" fontId="32" fillId="2" borderId="47" xfId="0" applyFont="1" applyFill="1" applyBorder="1" applyAlignment="1">
      <alignment horizontal="left" vertical="center"/>
    </xf>
    <xf numFmtId="0" fontId="12" fillId="9" borderId="0" xfId="0" applyFont="1" applyFill="1"/>
    <xf numFmtId="0" fontId="0" fillId="9" borderId="0" xfId="0" applyFill="1" applyAlignment="1">
      <alignment vertical="center"/>
    </xf>
    <xf numFmtId="0" fontId="24" fillId="9" borderId="0" xfId="0" applyFont="1" applyFill="1" applyAlignment="1">
      <alignment vertical="center"/>
    </xf>
    <xf numFmtId="0" fontId="12" fillId="9" borderId="0" xfId="0" applyFont="1" applyFill="1" applyAlignment="1">
      <alignment vertical="center"/>
    </xf>
    <xf numFmtId="0" fontId="23" fillId="9" borderId="0" xfId="0" applyFont="1" applyFill="1"/>
    <xf numFmtId="0" fontId="6" fillId="9" borderId="9" xfId="3" applyFont="1" applyFill="1" applyBorder="1" applyAlignment="1" applyProtection="1"/>
    <xf numFmtId="0" fontId="27" fillId="9" borderId="0" xfId="0" applyFont="1" applyFill="1"/>
    <xf numFmtId="0" fontId="23" fillId="9" borderId="0" xfId="0" applyFont="1" applyFill="1" applyAlignment="1">
      <alignment horizontal="left" vertical="top"/>
    </xf>
    <xf numFmtId="0" fontId="10" fillId="9" borderId="0" xfId="0" applyFont="1" applyFill="1" applyAlignment="1">
      <alignment horizontal="right" vertical="center"/>
    </xf>
    <xf numFmtId="0" fontId="0" fillId="9" borderId="0" xfId="0" applyFill="1" applyAlignment="1">
      <alignment vertical="center" wrapText="1"/>
    </xf>
    <xf numFmtId="0" fontId="10" fillId="9" borderId="15" xfId="0" applyFont="1" applyFill="1" applyBorder="1" applyAlignment="1">
      <alignment vertical="center"/>
    </xf>
    <xf numFmtId="0" fontId="22" fillId="9" borderId="15" xfId="0" applyFont="1" applyFill="1" applyBorder="1" applyAlignment="1">
      <alignment vertical="center"/>
    </xf>
    <xf numFmtId="1" fontId="10" fillId="9" borderId="0" xfId="0" applyNumberFormat="1" applyFont="1" applyFill="1" applyAlignment="1">
      <alignment vertical="top" wrapText="1"/>
    </xf>
    <xf numFmtId="0" fontId="31" fillId="9" borderId="0" xfId="0" applyFont="1" applyFill="1" applyAlignment="1">
      <alignment vertical="center"/>
    </xf>
    <xf numFmtId="0" fontId="2" fillId="9" borderId="20" xfId="0" applyFont="1" applyFill="1" applyBorder="1" applyAlignment="1">
      <alignment vertical="center" wrapText="1"/>
    </xf>
    <xf numFmtId="0" fontId="2" fillId="9" borderId="28" xfId="0" applyFont="1" applyFill="1" applyBorder="1" applyAlignment="1">
      <alignment vertical="center" wrapText="1"/>
    </xf>
    <xf numFmtId="0" fontId="12" fillId="9" borderId="28" xfId="0" applyFont="1" applyFill="1" applyBorder="1"/>
    <xf numFmtId="0" fontId="10" fillId="9" borderId="28" xfId="0" applyFont="1" applyFill="1" applyBorder="1"/>
    <xf numFmtId="0" fontId="22" fillId="9" borderId="14" xfId="0" applyFont="1" applyFill="1" applyBorder="1" applyAlignment="1">
      <alignment vertical="center"/>
    </xf>
    <xf numFmtId="0" fontId="15" fillId="9" borderId="28" xfId="0" applyFont="1" applyFill="1" applyBorder="1"/>
    <xf numFmtId="0" fontId="22" fillId="9" borderId="39" xfId="0" applyFont="1" applyFill="1" applyBorder="1" applyAlignment="1">
      <alignment vertical="center"/>
    </xf>
    <xf numFmtId="0" fontId="10" fillId="9" borderId="9" xfId="0" applyFont="1" applyFill="1" applyBorder="1"/>
    <xf numFmtId="0" fontId="10" fillId="9" borderId="0" xfId="0" applyFont="1" applyFill="1"/>
    <xf numFmtId="0" fontId="22" fillId="9" borderId="25" xfId="0" applyFont="1" applyFill="1" applyBorder="1" applyAlignment="1">
      <alignment horizontal="left" vertical="center"/>
    </xf>
    <xf numFmtId="0" fontId="22" fillId="9" borderId="0" xfId="0" applyFont="1" applyFill="1" applyAlignment="1">
      <alignment horizontal="left" vertical="center" wrapText="1"/>
    </xf>
    <xf numFmtId="0" fontId="15" fillId="9" borderId="32" xfId="0" applyFont="1" applyFill="1" applyBorder="1"/>
    <xf numFmtId="0" fontId="15" fillId="9" borderId="0" xfId="0" applyFont="1" applyFill="1"/>
    <xf numFmtId="164" fontId="22" fillId="4" borderId="7" xfId="2" applyNumberFormat="1" applyFont="1" applyFill="1" applyBorder="1" applyAlignment="1" applyProtection="1">
      <alignment horizontal="center" vertical="center"/>
      <protection locked="0"/>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42" fontId="5" fillId="7" borderId="55" xfId="0" applyNumberFormat="1" applyFont="1" applyFill="1" applyBorder="1" applyAlignment="1">
      <alignment horizontal="left" vertical="center" wrapText="1"/>
    </xf>
    <xf numFmtId="42" fontId="34" fillId="7" borderId="23" xfId="0" applyNumberFormat="1" applyFont="1" applyFill="1" applyBorder="1" applyAlignment="1">
      <alignment horizontal="left" vertical="center" wrapText="1"/>
    </xf>
    <xf numFmtId="0" fontId="15" fillId="9" borderId="0" xfId="0" applyFont="1" applyFill="1" applyAlignment="1">
      <alignment vertical="center"/>
    </xf>
    <xf numFmtId="0" fontId="21" fillId="9" borderId="0" xfId="0" applyFont="1" applyFill="1" applyAlignment="1">
      <alignment wrapText="1"/>
    </xf>
    <xf numFmtId="0" fontId="10" fillId="0" borderId="22" xfId="0" applyFont="1" applyBorder="1" applyAlignment="1">
      <alignment vertical="center"/>
    </xf>
    <xf numFmtId="0" fontId="10" fillId="0" borderId="27" xfId="0" applyFont="1" applyBorder="1" applyAlignment="1">
      <alignment vertical="center"/>
    </xf>
    <xf numFmtId="9" fontId="17" fillId="9" borderId="0" xfId="0" applyNumberFormat="1" applyFont="1" applyFill="1"/>
    <xf numFmtId="0" fontId="36" fillId="8" borderId="25" xfId="0" applyFont="1" applyFill="1" applyBorder="1" applyAlignment="1">
      <alignment horizontal="righ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5" fillId="7" borderId="25" xfId="0" applyFont="1" applyFill="1" applyBorder="1" applyAlignment="1">
      <alignment horizontal="left" vertical="center" wrapText="1"/>
    </xf>
    <xf numFmtId="0" fontId="22" fillId="9" borderId="30" xfId="0" applyFont="1" applyFill="1" applyBorder="1" applyAlignment="1">
      <alignment horizontal="left" vertical="center" wrapText="1"/>
    </xf>
    <xf numFmtId="0" fontId="10" fillId="2" borderId="6" xfId="0" applyFont="1" applyFill="1" applyBorder="1" applyAlignment="1">
      <alignment vertical="center"/>
    </xf>
    <xf numFmtId="0" fontId="22" fillId="9" borderId="54" xfId="0" applyFont="1" applyFill="1" applyBorder="1" applyAlignment="1">
      <alignment vertical="top" wrapText="1"/>
    </xf>
    <xf numFmtId="0" fontId="22" fillId="9" borderId="23" xfId="0" applyFont="1" applyFill="1" applyBorder="1" applyAlignment="1">
      <alignment vertical="top" wrapText="1"/>
    </xf>
    <xf numFmtId="0" fontId="22" fillId="9" borderId="12" xfId="0" applyFont="1" applyFill="1" applyBorder="1" applyAlignment="1">
      <alignment vertical="top" wrapText="1"/>
    </xf>
    <xf numFmtId="0" fontId="22" fillId="2" borderId="6" xfId="0" applyFont="1" applyFill="1" applyBorder="1" applyAlignment="1">
      <alignment vertical="center"/>
    </xf>
    <xf numFmtId="0" fontId="10" fillId="9" borderId="0" xfId="0" applyFont="1" applyFill="1" applyAlignment="1">
      <alignment vertical="center"/>
    </xf>
    <xf numFmtId="0" fontId="10" fillId="9" borderId="37" xfId="0" applyFont="1" applyFill="1" applyBorder="1" applyAlignment="1">
      <alignment horizontal="right" vertical="top"/>
    </xf>
    <xf numFmtId="0" fontId="22" fillId="9" borderId="37" xfId="0" applyFont="1" applyFill="1" applyBorder="1" applyAlignment="1">
      <alignment horizontal="right" vertical="top"/>
    </xf>
    <xf numFmtId="0" fontId="30" fillId="9" borderId="60" xfId="0" applyFont="1" applyFill="1" applyBorder="1" applyAlignment="1">
      <alignment vertical="center"/>
    </xf>
    <xf numFmtId="0" fontId="30" fillId="9" borderId="0" xfId="0" applyFont="1" applyFill="1" applyAlignment="1">
      <alignment vertical="center" wrapText="1"/>
    </xf>
    <xf numFmtId="0" fontId="30" fillId="9" borderId="0" xfId="0" applyFont="1" applyFill="1"/>
    <xf numFmtId="0" fontId="22" fillId="9" borderId="52" xfId="0" applyFont="1" applyFill="1" applyBorder="1" applyAlignment="1">
      <alignment vertical="top" wrapText="1"/>
    </xf>
    <xf numFmtId="0" fontId="47" fillId="9" borderId="9" xfId="0" applyFont="1" applyFill="1" applyBorder="1" applyAlignment="1">
      <alignment vertical="top"/>
    </xf>
    <xf numFmtId="0" fontId="47" fillId="9" borderId="0" xfId="0" applyFont="1" applyFill="1" applyAlignment="1">
      <alignment vertical="top"/>
    </xf>
    <xf numFmtId="0" fontId="47" fillId="9" borderId="0" xfId="0" applyFont="1" applyFill="1" applyAlignment="1">
      <alignment horizontal="center" vertical="center"/>
    </xf>
    <xf numFmtId="0" fontId="10" fillId="9" borderId="0" xfId="0" applyFont="1" applyFill="1" applyAlignment="1">
      <alignment horizontal="center" vertical="center"/>
    </xf>
    <xf numFmtId="0" fontId="10" fillId="9" borderId="20" xfId="0" applyFont="1" applyFill="1" applyBorder="1" applyAlignment="1">
      <alignment vertical="center"/>
    </xf>
    <xf numFmtId="0" fontId="10" fillId="9" borderId="28" xfId="0" applyFont="1" applyFill="1" applyBorder="1" applyAlignment="1">
      <alignment vertical="center"/>
    </xf>
    <xf numFmtId="0" fontId="10" fillId="9" borderId="25" xfId="0" applyFont="1" applyFill="1" applyBorder="1" applyAlignment="1">
      <alignment vertical="center"/>
    </xf>
    <xf numFmtId="0" fontId="3" fillId="9" borderId="20" xfId="0" applyFont="1" applyFill="1" applyBorder="1" applyAlignment="1">
      <alignment vertical="center"/>
    </xf>
    <xf numFmtId="42" fontId="10" fillId="2" borderId="50"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2" xfId="0" applyFont="1" applyFill="1" applyBorder="1" applyAlignment="1">
      <alignment horizontal="center" vertical="center"/>
    </xf>
    <xf numFmtId="0" fontId="32" fillId="2" borderId="48" xfId="0" applyFont="1" applyFill="1" applyBorder="1" applyAlignment="1">
      <alignment horizontal="center" vertical="center"/>
    </xf>
    <xf numFmtId="0" fontId="32" fillId="2" borderId="49" xfId="0" applyFont="1" applyFill="1" applyBorder="1" applyAlignment="1">
      <alignment horizontal="center" vertical="center"/>
    </xf>
    <xf numFmtId="0" fontId="22" fillId="0" borderId="5" xfId="0" applyFont="1" applyBorder="1" applyAlignment="1">
      <alignment horizontal="center" vertical="center" wrapText="1"/>
    </xf>
    <xf numFmtId="164" fontId="35" fillId="0" borderId="0" xfId="2" applyNumberFormat="1" applyFont="1" applyFill="1" applyBorder="1" applyAlignment="1" applyProtection="1">
      <alignment horizontal="left" vertical="center" wrapText="1"/>
    </xf>
    <xf numFmtId="0" fontId="32" fillId="5" borderId="36" xfId="0" applyFont="1" applyFill="1" applyBorder="1" applyAlignment="1">
      <alignment horizontal="right" vertical="center"/>
    </xf>
    <xf numFmtId="0" fontId="32" fillId="5" borderId="20" xfId="0" applyFont="1" applyFill="1" applyBorder="1" applyAlignment="1">
      <alignment horizontal="right" vertical="center"/>
    </xf>
    <xf numFmtId="0" fontId="32" fillId="5" borderId="35" xfId="0" applyFont="1" applyFill="1" applyBorder="1" applyAlignment="1">
      <alignment horizontal="right" vertical="center" wrapText="1"/>
    </xf>
    <xf numFmtId="42" fontId="36" fillId="0" borderId="0" xfId="0" applyNumberFormat="1" applyFont="1" applyAlignment="1">
      <alignment vertical="center" wrapText="1"/>
    </xf>
    <xf numFmtId="42" fontId="36" fillId="0" borderId="11" xfId="0" applyNumberFormat="1" applyFont="1" applyBorder="1" applyAlignment="1">
      <alignment vertical="center" wrapText="1"/>
    </xf>
    <xf numFmtId="164" fontId="33" fillId="6" borderId="31" xfId="2" applyNumberFormat="1" applyFont="1" applyFill="1" applyBorder="1" applyAlignment="1" applyProtection="1">
      <alignment horizontal="center" vertical="center" wrapText="1"/>
    </xf>
    <xf numFmtId="9" fontId="36" fillId="8" borderId="24" xfId="4" applyFont="1" applyFill="1" applyBorder="1" applyAlignment="1" applyProtection="1">
      <alignment horizontal="right" vertical="center" wrapText="1"/>
    </xf>
    <xf numFmtId="9" fontId="36" fillId="8" borderId="45" xfId="4" applyFont="1" applyFill="1" applyBorder="1" applyAlignment="1" applyProtection="1">
      <alignment horizontal="right" vertical="center" wrapText="1"/>
    </xf>
    <xf numFmtId="0" fontId="37" fillId="6" borderId="8" xfId="0" applyFont="1" applyFill="1" applyBorder="1" applyAlignment="1">
      <alignment horizontal="left" vertical="center"/>
    </xf>
    <xf numFmtId="0" fontId="37" fillId="6" borderId="33" xfId="0" applyFont="1" applyFill="1" applyBorder="1" applyAlignment="1">
      <alignment horizontal="right" vertical="center" wrapText="1"/>
    </xf>
    <xf numFmtId="9" fontId="36" fillId="8" borderId="18" xfId="4" applyFont="1" applyFill="1" applyBorder="1" applyAlignment="1" applyProtection="1">
      <alignment horizontal="right" vertical="center" wrapText="1"/>
    </xf>
    <xf numFmtId="9" fontId="36" fillId="8" borderId="46" xfId="4" applyFont="1" applyFill="1" applyBorder="1" applyAlignment="1" applyProtection="1">
      <alignment horizontal="right" vertical="center" wrapText="1"/>
    </xf>
    <xf numFmtId="1" fontId="10" fillId="4" borderId="50" xfId="0" applyNumberFormat="1" applyFont="1" applyFill="1" applyBorder="1" applyAlignment="1" applyProtection="1">
      <alignment vertical="top" wrapText="1"/>
      <protection locked="0"/>
    </xf>
    <xf numFmtId="42" fontId="10" fillId="4" borderId="52" xfId="2" applyNumberFormat="1" applyFont="1" applyFill="1" applyBorder="1" applyAlignment="1" applyProtection="1">
      <alignment horizontal="right" vertical="center"/>
      <protection locked="0"/>
    </xf>
    <xf numFmtId="0" fontId="30" fillId="9" borderId="0" xfId="0" applyFont="1" applyFill="1" applyAlignment="1">
      <alignment vertical="center"/>
    </xf>
    <xf numFmtId="164" fontId="10" fillId="2" borderId="50" xfId="2" applyNumberFormat="1" applyFont="1" applyFill="1" applyBorder="1" applyAlignment="1" applyProtection="1">
      <alignment horizontal="center" vertical="center"/>
    </xf>
    <xf numFmtId="164" fontId="10" fillId="2" borderId="53" xfId="2" applyNumberFormat="1" applyFont="1" applyFill="1" applyBorder="1" applyAlignment="1" applyProtection="1">
      <alignment horizontal="center" vertical="center"/>
    </xf>
    <xf numFmtId="164" fontId="10" fillId="2" borderId="54" xfId="2" applyNumberFormat="1" applyFont="1" applyFill="1" applyBorder="1" applyAlignment="1" applyProtection="1">
      <alignment horizontal="center" vertical="center"/>
    </xf>
    <xf numFmtId="164" fontId="22" fillId="2" borderId="4" xfId="2" applyNumberFormat="1" applyFont="1" applyFill="1" applyBorder="1" applyAlignment="1" applyProtection="1">
      <alignment horizontal="center" vertical="center"/>
    </xf>
    <xf numFmtId="165" fontId="10" fillId="2" borderId="31" xfId="2" applyNumberFormat="1" applyFont="1" applyFill="1" applyBorder="1" applyAlignment="1" applyProtection="1">
      <alignment horizontal="center" vertical="center"/>
    </xf>
    <xf numFmtId="165" fontId="10" fillId="2" borderId="52" xfId="2" applyNumberFormat="1" applyFont="1" applyFill="1" applyBorder="1" applyAlignment="1" applyProtection="1">
      <alignment horizontal="center" vertical="center"/>
    </xf>
    <xf numFmtId="165" fontId="10" fillId="2" borderId="12" xfId="2" applyNumberFormat="1" applyFont="1" applyFill="1" applyBorder="1" applyAlignment="1" applyProtection="1">
      <alignment horizontal="center" vertical="center"/>
    </xf>
    <xf numFmtId="0" fontId="2" fillId="9" borderId="9"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0" xfId="0" applyFont="1" applyFill="1" applyAlignment="1">
      <alignment horizontal="left" vertical="top" wrapText="1"/>
    </xf>
    <xf numFmtId="0" fontId="10" fillId="9" borderId="9" xfId="0" applyFont="1" applyFill="1" applyBorder="1" applyAlignment="1">
      <alignment vertical="top"/>
    </xf>
    <xf numFmtId="0" fontId="22" fillId="0" borderId="49" xfId="0" applyFont="1" applyBorder="1" applyAlignment="1">
      <alignment horizontal="center" vertical="center" wrapText="1"/>
    </xf>
    <xf numFmtId="0" fontId="22" fillId="2" borderId="7" xfId="0" applyFont="1" applyFill="1" applyBorder="1" applyAlignment="1">
      <alignment horizontal="center" vertical="center" wrapText="1"/>
    </xf>
    <xf numFmtId="0" fontId="10" fillId="9" borderId="0" xfId="0" applyFont="1" applyFill="1" applyAlignment="1">
      <alignment horizontal="left" vertical="top"/>
    </xf>
    <xf numFmtId="165" fontId="10" fillId="9" borderId="1" xfId="2" applyNumberFormat="1" applyFont="1" applyFill="1" applyBorder="1" applyAlignment="1" applyProtection="1">
      <alignment horizontal="center" vertical="center"/>
    </xf>
    <xf numFmtId="0" fontId="10" fillId="0" borderId="9" xfId="0" applyFont="1" applyBorder="1" applyAlignment="1">
      <alignment vertical="top"/>
    </xf>
    <xf numFmtId="0" fontId="22" fillId="9" borderId="0" xfId="0" applyFont="1" applyFill="1" applyAlignment="1">
      <alignment horizontal="left" vertical="top"/>
    </xf>
    <xf numFmtId="0" fontId="10" fillId="9" borderId="0" xfId="0" applyFont="1" applyFill="1" applyAlignment="1">
      <alignment vertical="top"/>
    </xf>
    <xf numFmtId="0" fontId="10" fillId="9" borderId="1" xfId="0" applyFont="1" applyFill="1" applyBorder="1" applyAlignment="1">
      <alignment horizontal="center" vertical="center"/>
    </xf>
    <xf numFmtId="44" fontId="22" fillId="2" borderId="4" xfId="0" applyNumberFormat="1" applyFont="1" applyFill="1" applyBorder="1" applyAlignment="1">
      <alignment horizontal="center" vertical="center"/>
    </xf>
    <xf numFmtId="0" fontId="2" fillId="9" borderId="9" xfId="0" applyFont="1" applyFill="1" applyBorder="1" applyAlignment="1">
      <alignment vertical="top" wrapText="1"/>
    </xf>
    <xf numFmtId="0" fontId="2" fillId="9" borderId="0" xfId="0" applyFont="1" applyFill="1" applyAlignment="1">
      <alignment vertical="top" wrapText="1"/>
    </xf>
    <xf numFmtId="0" fontId="2" fillId="9" borderId="1" xfId="0" applyFont="1" applyFill="1" applyBorder="1" applyAlignment="1">
      <alignment vertical="top" wrapText="1"/>
    </xf>
    <xf numFmtId="42" fontId="14" fillId="2" borderId="4" xfId="2" applyNumberFormat="1" applyFont="1" applyFill="1" applyBorder="1" applyAlignment="1" applyProtection="1">
      <alignment horizontal="right" vertical="center" wrapText="1"/>
    </xf>
    <xf numFmtId="0" fontId="2" fillId="9" borderId="0" xfId="0" applyFont="1" applyFill="1" applyAlignment="1">
      <alignment horizontal="left" vertical="top" wrapText="1" indent="1"/>
    </xf>
    <xf numFmtId="0" fontId="2" fillId="9" borderId="1" xfId="0" applyFont="1" applyFill="1" applyBorder="1" applyAlignment="1">
      <alignment horizontal="left" vertical="top" wrapText="1" indent="1"/>
    </xf>
    <xf numFmtId="0" fontId="22" fillId="9" borderId="31" xfId="0" applyFont="1" applyFill="1" applyBorder="1" applyAlignment="1">
      <alignment horizontal="right" vertical="top" wrapText="1" indent="1"/>
    </xf>
    <xf numFmtId="0" fontId="22" fillId="9" borderId="52" xfId="0" applyFont="1" applyFill="1" applyBorder="1" applyAlignment="1">
      <alignment horizontal="right" vertical="top" wrapText="1" indent="1"/>
    </xf>
    <xf numFmtId="0" fontId="2" fillId="9" borderId="0" xfId="0" applyFont="1" applyFill="1" applyAlignment="1">
      <alignment horizontal="right" vertical="top" wrapText="1" indent="1"/>
    </xf>
    <xf numFmtId="0" fontId="22" fillId="9" borderId="4" xfId="0" applyFont="1" applyFill="1" applyBorder="1" applyAlignment="1">
      <alignment horizontal="right" vertical="top" wrapText="1" indent="1"/>
    </xf>
    <xf numFmtId="0" fontId="22" fillId="2" borderId="5" xfId="0" applyFont="1" applyFill="1" applyBorder="1" applyAlignment="1">
      <alignment horizontal="left" vertical="center" indent="1"/>
    </xf>
    <xf numFmtId="0" fontId="22" fillId="9" borderId="50" xfId="0" applyFont="1" applyFill="1" applyBorder="1" applyAlignment="1">
      <alignment horizontal="left" vertical="center" wrapText="1" indent="1"/>
    </xf>
    <xf numFmtId="0" fontId="50" fillId="6" borderId="47" xfId="0" applyFont="1" applyFill="1" applyBorder="1" applyAlignment="1">
      <alignment horizontal="right" vertical="center"/>
    </xf>
    <xf numFmtId="37" fontId="51" fillId="6" borderId="49" xfId="2" applyNumberFormat="1" applyFont="1" applyFill="1" applyBorder="1" applyAlignment="1" applyProtection="1">
      <alignment vertical="center"/>
      <protection locked="0"/>
    </xf>
    <xf numFmtId="0" fontId="52" fillId="2" borderId="4" xfId="0" applyFont="1" applyFill="1" applyBorder="1" applyAlignment="1">
      <alignment horizontal="center" vertical="center" wrapText="1"/>
    </xf>
    <xf numFmtId="42" fontId="53" fillId="7" borderId="31" xfId="0" applyNumberFormat="1" applyFont="1" applyFill="1" applyBorder="1" applyAlignment="1" applyProtection="1">
      <alignment horizontal="left" vertical="center" wrapText="1"/>
      <protection locked="0"/>
    </xf>
    <xf numFmtId="42" fontId="53" fillId="7" borderId="53" xfId="0" applyNumberFormat="1" applyFont="1" applyFill="1" applyBorder="1" applyAlignment="1" applyProtection="1">
      <alignment horizontal="left" vertical="center" wrapText="1"/>
      <protection locked="0"/>
    </xf>
    <xf numFmtId="42" fontId="54" fillId="8" borderId="19" xfId="0" applyNumberFormat="1" applyFont="1" applyFill="1" applyBorder="1" applyAlignment="1" applyProtection="1">
      <alignment horizontal="center" vertical="center" wrapText="1"/>
      <protection locked="0"/>
    </xf>
    <xf numFmtId="42" fontId="54" fillId="8" borderId="44" xfId="0" applyNumberFormat="1" applyFont="1" applyFill="1" applyBorder="1" applyAlignment="1" applyProtection="1">
      <alignment horizontal="center" vertical="center" wrapText="1"/>
      <protection locked="0"/>
    </xf>
    <xf numFmtId="42" fontId="54" fillId="8" borderId="18" xfId="0" applyNumberFormat="1" applyFont="1" applyFill="1" applyBorder="1" applyAlignment="1" applyProtection="1">
      <alignment horizontal="center" vertical="center" wrapText="1"/>
      <protection locked="0"/>
    </xf>
    <xf numFmtId="42" fontId="54" fillId="8" borderId="24" xfId="0" applyNumberFormat="1" applyFont="1" applyFill="1" applyBorder="1" applyAlignment="1" applyProtection="1">
      <alignment horizontal="center" vertical="center" wrapText="1"/>
      <protection locked="0"/>
    </xf>
    <xf numFmtId="164" fontId="54" fillId="8" borderId="53" xfId="2" applyNumberFormat="1" applyFont="1" applyFill="1" applyBorder="1" applyAlignment="1" applyProtection="1">
      <alignment horizontal="left" vertical="center" wrapText="1"/>
      <protection locked="0"/>
    </xf>
    <xf numFmtId="164" fontId="53" fillId="8" borderId="53" xfId="2" applyNumberFormat="1" applyFont="1" applyFill="1" applyBorder="1" applyAlignment="1" applyProtection="1">
      <alignment horizontal="left" vertical="center" wrapText="1"/>
      <protection locked="0"/>
    </xf>
    <xf numFmtId="42" fontId="54" fillId="8" borderId="53" xfId="0" applyNumberFormat="1" applyFont="1" applyFill="1" applyBorder="1" applyAlignment="1" applyProtection="1">
      <alignment horizontal="center" vertical="center" wrapText="1"/>
      <protection locked="0"/>
    </xf>
    <xf numFmtId="164" fontId="54" fillId="8" borderId="50" xfId="2" applyNumberFormat="1" applyFont="1" applyFill="1" applyBorder="1" applyAlignment="1" applyProtection="1">
      <alignment horizontal="left" vertical="center" wrapText="1"/>
      <protection locked="0"/>
    </xf>
    <xf numFmtId="164" fontId="53" fillId="8" borderId="54" xfId="2" applyNumberFormat="1" applyFont="1" applyFill="1" applyBorder="1" applyAlignment="1" applyProtection="1">
      <alignment horizontal="left" vertical="center" wrapText="1"/>
      <protection locked="0"/>
    </xf>
    <xf numFmtId="164" fontId="22" fillId="4" borderId="5" xfId="2" applyNumberFormat="1" applyFont="1" applyFill="1" applyBorder="1" applyAlignment="1" applyProtection="1">
      <alignment horizontal="center" vertical="center"/>
    </xf>
    <xf numFmtId="164" fontId="10" fillId="4" borderId="53" xfId="2" applyNumberFormat="1" applyFont="1" applyFill="1" applyBorder="1" applyAlignment="1" applyProtection="1">
      <alignment horizontal="center" vertical="center"/>
      <protection locked="0"/>
    </xf>
    <xf numFmtId="0" fontId="36" fillId="8" borderId="53" xfId="4" applyNumberFormat="1" applyFont="1" applyFill="1" applyBorder="1" applyAlignment="1" applyProtection="1">
      <alignment horizontal="right" vertical="center" wrapText="1"/>
    </xf>
    <xf numFmtId="0" fontId="0" fillId="0" borderId="34" xfId="0" applyBorder="1" applyAlignment="1">
      <alignment vertical="center"/>
    </xf>
    <xf numFmtId="0" fontId="0" fillId="0" borderId="39" xfId="0" applyBorder="1" applyAlignment="1">
      <alignment vertical="center"/>
    </xf>
    <xf numFmtId="44" fontId="9" fillId="2" borderId="64" xfId="2" applyFont="1" applyFill="1" applyBorder="1" applyAlignment="1" applyProtection="1">
      <alignment horizontal="right" vertical="center"/>
    </xf>
    <xf numFmtId="0" fontId="0" fillId="9" borderId="27" xfId="0" applyFill="1" applyBorder="1" applyAlignment="1">
      <alignment horizontal="left" vertical="center"/>
    </xf>
    <xf numFmtId="0" fontId="0" fillId="9" borderId="28" xfId="0" applyFill="1" applyBorder="1" applyAlignment="1">
      <alignment horizontal="left" vertical="center"/>
    </xf>
    <xf numFmtId="0" fontId="0" fillId="9" borderId="28" xfId="0" applyFill="1" applyBorder="1" applyAlignment="1">
      <alignment horizontal="left" vertical="top"/>
    </xf>
    <xf numFmtId="0" fontId="11" fillId="0" borderId="28" xfId="0" applyFont="1" applyBorder="1"/>
    <xf numFmtId="0" fontId="10" fillId="9" borderId="39" xfId="0" applyFont="1" applyFill="1" applyBorder="1"/>
    <xf numFmtId="0" fontId="5" fillId="7" borderId="9" xfId="0" applyFont="1" applyFill="1" applyBorder="1" applyAlignment="1">
      <alignment horizontal="left" vertical="center"/>
    </xf>
    <xf numFmtId="0" fontId="5" fillId="7" borderId="1" xfId="0" applyFont="1" applyFill="1" applyBorder="1" applyAlignment="1">
      <alignment vertical="center" wrapText="1"/>
    </xf>
    <xf numFmtId="0" fontId="5" fillId="7" borderId="65" xfId="0" applyFont="1" applyFill="1" applyBorder="1" applyAlignment="1">
      <alignment vertical="center" wrapText="1"/>
    </xf>
    <xf numFmtId="0" fontId="5" fillId="7" borderId="10" xfId="0" applyFont="1" applyFill="1" applyBorder="1" applyAlignment="1">
      <alignment horizontal="left" vertical="center"/>
    </xf>
    <xf numFmtId="0" fontId="5" fillId="7" borderId="66" xfId="0" applyFont="1" applyFill="1" applyBorder="1" applyAlignment="1">
      <alignment vertical="center" wrapText="1"/>
    </xf>
    <xf numFmtId="0" fontId="5" fillId="7" borderId="14" xfId="0" applyFont="1" applyFill="1" applyBorder="1" applyAlignment="1">
      <alignment horizontal="left" vertical="center"/>
    </xf>
    <xf numFmtId="164" fontId="5" fillId="7" borderId="12" xfId="2" applyNumberFormat="1" applyFont="1" applyFill="1" applyBorder="1" applyAlignment="1" applyProtection="1">
      <alignment horizontal="left" vertical="center" wrapText="1"/>
    </xf>
    <xf numFmtId="42" fontId="54" fillId="8" borderId="36" xfId="0" applyNumberFormat="1" applyFont="1" applyFill="1" applyBorder="1" applyAlignment="1" applyProtection="1">
      <alignment horizontal="center" vertical="center" wrapText="1"/>
      <protection locked="0"/>
    </xf>
    <xf numFmtId="9" fontId="36" fillId="8" borderId="20" xfId="4" applyFont="1" applyFill="1" applyBorder="1" applyAlignment="1" applyProtection="1">
      <alignment horizontal="right" vertical="center" wrapText="1"/>
    </xf>
    <xf numFmtId="42" fontId="54" fillId="8" borderId="20" xfId="0" applyNumberFormat="1" applyFont="1" applyFill="1" applyBorder="1" applyAlignment="1" applyProtection="1">
      <alignment horizontal="center" vertical="center" wrapText="1"/>
      <protection locked="0"/>
    </xf>
    <xf numFmtId="9" fontId="36" fillId="8" borderId="35" xfId="4" applyFont="1" applyFill="1" applyBorder="1" applyAlignment="1" applyProtection="1">
      <alignment horizontal="right" vertical="center" wrapText="1"/>
    </xf>
    <xf numFmtId="42" fontId="54" fillId="8" borderId="3" xfId="0" applyNumberFormat="1" applyFont="1" applyFill="1" applyBorder="1" applyAlignment="1" applyProtection="1">
      <alignment horizontal="center" vertical="center" wrapText="1"/>
      <protection locked="0"/>
    </xf>
    <xf numFmtId="9" fontId="36" fillId="8" borderId="3" xfId="4" applyFont="1" applyFill="1" applyBorder="1" applyAlignment="1" applyProtection="1">
      <alignment horizontal="right" vertical="center" wrapText="1"/>
    </xf>
    <xf numFmtId="0" fontId="55" fillId="0" borderId="0" xfId="0" applyFont="1"/>
    <xf numFmtId="0" fontId="56" fillId="0" borderId="0" xfId="0" applyFont="1" applyAlignment="1">
      <alignment vertical="center"/>
    </xf>
    <xf numFmtId="44" fontId="9" fillId="2" borderId="12" xfId="2" applyFont="1" applyFill="1" applyBorder="1" applyAlignment="1" applyProtection="1">
      <alignment horizontal="right" vertical="center"/>
    </xf>
    <xf numFmtId="42" fontId="7" fillId="4" borderId="50" xfId="2" applyNumberFormat="1" applyFont="1" applyFill="1" applyBorder="1" applyAlignment="1" applyProtection="1">
      <alignment horizontal="center" vertical="center"/>
      <protection locked="0"/>
    </xf>
    <xf numFmtId="42" fontId="7" fillId="4" borderId="53" xfId="2" applyNumberFormat="1" applyFont="1" applyFill="1" applyBorder="1" applyAlignment="1" applyProtection="1">
      <alignment horizontal="center" vertical="center"/>
      <protection locked="0"/>
    </xf>
    <xf numFmtId="42" fontId="7" fillId="4" borderId="52" xfId="2" applyNumberFormat="1" applyFont="1" applyFill="1" applyBorder="1" applyAlignment="1" applyProtection="1">
      <alignment horizontal="center" vertical="center"/>
      <protection locked="0"/>
    </xf>
    <xf numFmtId="44" fontId="7" fillId="4" borderId="50" xfId="2" applyFont="1" applyFill="1" applyBorder="1" applyAlignment="1" applyProtection="1">
      <alignment horizontal="right" vertical="center"/>
      <protection locked="0"/>
    </xf>
    <xf numFmtId="44" fontId="7" fillId="4" borderId="53" xfId="2" applyFont="1" applyFill="1" applyBorder="1" applyAlignment="1" applyProtection="1">
      <alignment horizontal="right" vertical="center"/>
      <protection locked="0"/>
    </xf>
    <xf numFmtId="44" fontId="7" fillId="4" borderId="52" xfId="2" applyFont="1" applyFill="1" applyBorder="1" applyAlignment="1" applyProtection="1">
      <alignment horizontal="right" vertical="center"/>
      <protection locked="0"/>
    </xf>
    <xf numFmtId="0" fontId="11" fillId="0" borderId="39" xfId="0" applyFont="1" applyBorder="1"/>
    <xf numFmtId="0" fontId="9" fillId="0" borderId="67" xfId="0" applyFont="1" applyBorder="1" applyAlignment="1">
      <alignment vertical="center"/>
    </xf>
    <xf numFmtId="0" fontId="9" fillId="0" borderId="63" xfId="0" applyFont="1" applyBorder="1" applyAlignment="1">
      <alignment vertical="center"/>
    </xf>
    <xf numFmtId="164" fontId="9" fillId="2" borderId="64" xfId="2" applyNumberFormat="1" applyFont="1" applyFill="1" applyBorder="1" applyAlignment="1" applyProtection="1">
      <alignment horizontal="right" vertical="center"/>
    </xf>
    <xf numFmtId="42" fontId="7" fillId="4" borderId="53" xfId="2" applyNumberFormat="1" applyFont="1" applyFill="1" applyBorder="1" applyAlignment="1" applyProtection="1">
      <alignment horizontal="right" vertical="center"/>
      <protection locked="0"/>
    </xf>
    <xf numFmtId="42" fontId="7" fillId="4" borderId="52" xfId="2" applyNumberFormat="1" applyFont="1" applyFill="1" applyBorder="1" applyAlignment="1" applyProtection="1">
      <alignment horizontal="right" vertical="center"/>
      <protection locked="0"/>
    </xf>
    <xf numFmtId="42" fontId="7" fillId="4" borderId="54" xfId="2" applyNumberFormat="1" applyFont="1" applyFill="1" applyBorder="1" applyAlignment="1" applyProtection="1">
      <alignment horizontal="center" vertical="center"/>
      <protection locked="0"/>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Border="1" applyAlignment="1">
      <alignment horizontal="center" vertical="top" wrapText="1"/>
    </xf>
    <xf numFmtId="0" fontId="29" fillId="0" borderId="11" xfId="0" applyFont="1" applyBorder="1" applyAlignment="1">
      <alignment horizontal="center" vertical="top"/>
    </xf>
    <xf numFmtId="0" fontId="29" fillId="0" borderId="33" xfId="0" applyFont="1" applyBorder="1" applyAlignment="1">
      <alignment horizontal="center" vertical="top"/>
    </xf>
    <xf numFmtId="0" fontId="28" fillId="0" borderId="10" xfId="0" applyFont="1" applyBorder="1" applyAlignment="1">
      <alignment horizontal="center" vertical="center"/>
    </xf>
    <xf numFmtId="0" fontId="28" fillId="0" borderId="32" xfId="0" applyFont="1" applyBorder="1" applyAlignment="1">
      <alignment horizontal="center" vertical="center"/>
    </xf>
    <xf numFmtId="0" fontId="28" fillId="0" borderId="13" xfId="0" applyFont="1" applyBorder="1" applyAlignment="1">
      <alignment horizontal="center" vertical="center"/>
    </xf>
    <xf numFmtId="0" fontId="22" fillId="0" borderId="8" xfId="0" applyFont="1" applyBorder="1" applyAlignment="1">
      <alignment vertical="center" wrapText="1"/>
    </xf>
    <xf numFmtId="0" fontId="22" fillId="0" borderId="11" xfId="0" applyFont="1" applyBorder="1" applyAlignment="1">
      <alignment vertical="center" wrapText="1"/>
    </xf>
    <xf numFmtId="0" fontId="22" fillId="0" borderId="33" xfId="0" applyFont="1" applyBorder="1" applyAlignment="1">
      <alignment vertical="center" wrapText="1"/>
    </xf>
    <xf numFmtId="0" fontId="3" fillId="0" borderId="10" xfId="0" applyFont="1" applyBorder="1" applyAlignment="1">
      <alignment horizontal="left" vertical="center" wrapText="1"/>
    </xf>
    <xf numFmtId="0" fontId="3" fillId="0" borderId="32" xfId="0" applyFont="1" applyBorder="1" applyAlignment="1">
      <alignment horizontal="left" vertical="center" wrapText="1"/>
    </xf>
    <xf numFmtId="0" fontId="3" fillId="0" borderId="13" xfId="0" applyFont="1" applyBorder="1" applyAlignment="1">
      <alignment horizontal="left" vertical="center" wrapText="1"/>
    </xf>
    <xf numFmtId="0" fontId="9" fillId="0" borderId="0" xfId="0" applyFont="1" applyAlignment="1">
      <alignment horizontal="left" vertical="top" wrapText="1"/>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xf>
    <xf numFmtId="0" fontId="25" fillId="9" borderId="7" xfId="0" applyFont="1" applyFill="1" applyBorder="1" applyAlignment="1">
      <alignment horizontal="center" vertical="center"/>
    </xf>
    <xf numFmtId="0" fontId="22" fillId="2" borderId="31" xfId="0" applyFont="1" applyFill="1" applyBorder="1" applyAlignment="1">
      <alignment horizontal="left" vertical="center" wrapText="1" indent="1"/>
    </xf>
    <xf numFmtId="0" fontId="22" fillId="2" borderId="12" xfId="0" applyFont="1" applyFill="1" applyBorder="1" applyAlignment="1">
      <alignment horizontal="left" vertical="center" wrapText="1" inden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61" xfId="0" applyFont="1" applyBorder="1" applyAlignment="1">
      <alignment horizontal="center" vertical="center" wrapText="1"/>
    </xf>
    <xf numFmtId="0" fontId="22" fillId="4" borderId="5" xfId="0" applyFont="1" applyFill="1" applyBorder="1" applyAlignment="1" applyProtection="1">
      <alignment horizontal="left" vertical="top" wrapText="1" indent="1"/>
      <protection locked="0"/>
    </xf>
    <xf numFmtId="0" fontId="22" fillId="4" borderId="6" xfId="0" applyFont="1" applyFill="1" applyBorder="1" applyAlignment="1" applyProtection="1">
      <alignment horizontal="left" vertical="top" wrapText="1" indent="1"/>
      <protection locked="0"/>
    </xf>
    <xf numFmtId="0" fontId="22" fillId="4" borderId="7" xfId="0" applyFont="1" applyFill="1" applyBorder="1" applyAlignment="1" applyProtection="1">
      <alignment horizontal="left" vertical="top" wrapText="1" indent="1"/>
      <protection locked="0"/>
    </xf>
    <xf numFmtId="0" fontId="22" fillId="4" borderId="36" xfId="0" applyFont="1" applyFill="1" applyBorder="1" applyAlignment="1" applyProtection="1">
      <alignment horizontal="left" vertical="top" wrapText="1" indent="1"/>
      <protection locked="0"/>
    </xf>
    <xf numFmtId="0" fontId="22" fillId="4" borderId="37" xfId="0" applyFont="1" applyFill="1" applyBorder="1" applyAlignment="1" applyProtection="1">
      <alignment horizontal="left" vertical="top" wrapText="1" indent="1"/>
      <protection locked="0"/>
    </xf>
    <xf numFmtId="0" fontId="22" fillId="4" borderId="38" xfId="0" applyFont="1" applyFill="1" applyBorder="1" applyAlignment="1" applyProtection="1">
      <alignment horizontal="left" vertical="top" wrapText="1" indent="1"/>
      <protection locked="0"/>
    </xf>
    <xf numFmtId="0" fontId="22" fillId="4" borderId="35" xfId="0" applyFont="1" applyFill="1" applyBorder="1" applyAlignment="1" applyProtection="1">
      <alignment horizontal="left" vertical="top" wrapText="1" indent="1"/>
      <protection locked="0"/>
    </xf>
    <xf numFmtId="0" fontId="22" fillId="4" borderId="29" xfId="0" applyFont="1" applyFill="1" applyBorder="1" applyAlignment="1" applyProtection="1">
      <alignment horizontal="left" vertical="top" wrapText="1" indent="1"/>
      <protection locked="0"/>
    </xf>
    <xf numFmtId="0" fontId="22" fillId="4" borderId="30" xfId="0" applyFont="1" applyFill="1" applyBorder="1" applyAlignment="1" applyProtection="1">
      <alignment horizontal="left" vertical="top" wrapText="1" indent="1"/>
      <protection locked="0"/>
    </xf>
    <xf numFmtId="0" fontId="2" fillId="9" borderId="8"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9" borderId="33" xfId="0" applyFont="1" applyFill="1" applyBorder="1" applyAlignment="1">
      <alignment horizontal="left" vertical="top" wrapText="1"/>
    </xf>
    <xf numFmtId="0" fontId="2" fillId="9" borderId="9" xfId="0" applyFont="1" applyFill="1" applyBorder="1" applyAlignment="1">
      <alignment horizontal="left" vertical="top" wrapText="1"/>
    </xf>
    <xf numFmtId="0" fontId="2" fillId="9" borderId="0" xfId="0" applyFont="1" applyFill="1" applyAlignment="1">
      <alignment horizontal="left" vertical="top" wrapText="1"/>
    </xf>
    <xf numFmtId="0" fontId="2" fillId="9" borderId="1"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32" xfId="0" applyFont="1" applyFill="1" applyBorder="1" applyAlignment="1">
      <alignment horizontal="left" vertical="top" wrapText="1"/>
    </xf>
    <xf numFmtId="0" fontId="2" fillId="9" borderId="13" xfId="0" applyFont="1" applyFill="1" applyBorder="1" applyAlignment="1">
      <alignment horizontal="left" vertical="top" wrapText="1"/>
    </xf>
    <xf numFmtId="0" fontId="10" fillId="0" borderId="11" xfId="0" applyFont="1" applyBorder="1" applyAlignment="1">
      <alignment horizontal="right" vertical="center" wrapText="1" indent="1"/>
    </xf>
    <xf numFmtId="0" fontId="22" fillId="2" borderId="6" xfId="0" applyFont="1" applyFill="1" applyBorder="1" applyAlignment="1">
      <alignment horizontal="right" vertical="center" indent="1"/>
    </xf>
    <xf numFmtId="0" fontId="2" fillId="0" borderId="14" xfId="0" applyFont="1" applyBorder="1" applyAlignment="1">
      <alignment horizontal="left" vertical="top" indent="1"/>
    </xf>
    <xf numFmtId="0" fontId="2" fillId="0" borderId="15" xfId="0" applyFont="1" applyBorder="1" applyAlignment="1">
      <alignment horizontal="left" vertical="top" indent="1"/>
    </xf>
    <xf numFmtId="0" fontId="22" fillId="2" borderId="5" xfId="0" applyFont="1" applyFill="1" applyBorder="1" applyAlignment="1">
      <alignment horizontal="left" vertical="center" indent="1"/>
    </xf>
    <xf numFmtId="0" fontId="22" fillId="2" borderId="6" xfId="0" applyFont="1" applyFill="1" applyBorder="1" applyAlignment="1">
      <alignment horizontal="left" vertical="center" indent="1"/>
    </xf>
    <xf numFmtId="0" fontId="22" fillId="2" borderId="7" xfId="0" applyFont="1" applyFill="1" applyBorder="1" applyAlignment="1">
      <alignment horizontal="left" vertical="center" indent="1"/>
    </xf>
    <xf numFmtId="0" fontId="22" fillId="2" borderId="5" xfId="0" applyFont="1" applyFill="1" applyBorder="1" applyAlignment="1">
      <alignment horizontal="left" vertical="top" wrapText="1" indent="1"/>
    </xf>
    <xf numFmtId="0" fontId="10" fillId="0" borderId="6" xfId="0" applyFont="1" applyBorder="1" applyAlignment="1">
      <alignment horizontal="left" indent="1"/>
    </xf>
    <xf numFmtId="0" fontId="10" fillId="0" borderId="7" xfId="0" applyFont="1" applyBorder="1" applyAlignment="1">
      <alignment horizontal="left" indent="1"/>
    </xf>
    <xf numFmtId="0" fontId="10" fillId="0" borderId="20" xfId="0" applyFont="1" applyBorder="1" applyAlignment="1">
      <alignment horizontal="right" vertical="center" wrapText="1" indent="1"/>
    </xf>
    <xf numFmtId="0" fontId="10" fillId="0" borderId="28" xfId="0" applyFont="1" applyBorder="1" applyAlignment="1">
      <alignment horizontal="right" vertical="center" wrapText="1" indent="1"/>
    </xf>
    <xf numFmtId="0" fontId="22" fillId="0" borderId="28" xfId="0" applyFont="1" applyBorder="1" applyAlignment="1">
      <alignment horizontal="right" vertical="center" wrapText="1" indent="1"/>
    </xf>
    <xf numFmtId="0" fontId="37" fillId="2" borderId="5" xfId="0" applyFont="1" applyFill="1" applyBorder="1" applyAlignment="1">
      <alignment horizontal="center" vertical="center"/>
    </xf>
    <xf numFmtId="0" fontId="37" fillId="2" borderId="7" xfId="0" applyFont="1" applyFill="1" applyBorder="1" applyAlignment="1">
      <alignment horizontal="center" vertical="center"/>
    </xf>
    <xf numFmtId="0" fontId="36" fillId="8" borderId="46" xfId="0" applyFont="1" applyFill="1" applyBorder="1" applyAlignment="1">
      <alignment horizontal="right" vertical="center" wrapText="1"/>
    </xf>
    <xf numFmtId="0" fontId="36" fillId="8" borderId="22" xfId="0" applyFont="1" applyFill="1" applyBorder="1" applyAlignment="1">
      <alignment horizontal="right" vertical="center" wrapText="1"/>
    </xf>
    <xf numFmtId="0" fontId="36" fillId="8" borderId="18" xfId="0" applyFont="1" applyFill="1" applyBorder="1" applyAlignment="1">
      <alignment horizontal="right" vertical="center" wrapText="1"/>
    </xf>
    <xf numFmtId="0" fontId="36" fillId="8" borderId="27" xfId="0" applyFont="1" applyFill="1" applyBorder="1" applyAlignment="1">
      <alignment horizontal="right" vertical="center" wrapText="1"/>
    </xf>
    <xf numFmtId="0" fontId="36" fillId="8" borderId="19" xfId="0" applyFont="1" applyFill="1" applyBorder="1" applyAlignment="1">
      <alignment horizontal="right" vertical="center" wrapText="1"/>
    </xf>
    <xf numFmtId="0" fontId="36" fillId="8" borderId="62" xfId="0" applyFont="1" applyFill="1" applyBorder="1" applyAlignment="1">
      <alignment horizontal="right" vertical="center" wrapText="1"/>
    </xf>
    <xf numFmtId="0" fontId="5" fillId="7" borderId="36"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29" fillId="0" borderId="0" xfId="0" applyFont="1" applyAlignment="1">
      <alignment horizontal="center" vertical="center"/>
    </xf>
    <xf numFmtId="0" fontId="5" fillId="7" borderId="35"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37" fillId="6" borderId="11" xfId="0" applyFont="1" applyFill="1" applyBorder="1" applyAlignment="1">
      <alignment horizontal="right" vertical="center" wrapText="1"/>
    </xf>
    <xf numFmtId="0" fontId="37" fillId="6" borderId="33" xfId="0" applyFont="1" applyFill="1" applyBorder="1" applyAlignment="1">
      <alignment horizontal="right" vertical="center" wrapText="1"/>
    </xf>
    <xf numFmtId="0" fontId="5" fillId="7" borderId="36" xfId="0" applyFont="1" applyFill="1" applyBorder="1" applyAlignment="1">
      <alignment horizontal="left" vertical="center"/>
    </xf>
    <xf numFmtId="0" fontId="5" fillId="7" borderId="38" xfId="0" applyFont="1" applyFill="1" applyBorder="1" applyAlignment="1">
      <alignment horizontal="left" vertical="center"/>
    </xf>
    <xf numFmtId="0" fontId="15" fillId="5" borderId="46"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45" xfId="0" applyFont="1" applyFill="1" applyBorder="1" applyAlignment="1">
      <alignment horizontal="left" vertical="center" wrapText="1"/>
    </xf>
    <xf numFmtId="0" fontId="5" fillId="7" borderId="20" xfId="0" applyFont="1" applyFill="1" applyBorder="1" applyAlignment="1">
      <alignment horizontal="left" vertical="center"/>
    </xf>
    <xf numFmtId="0" fontId="5" fillId="7" borderId="25" xfId="0" applyFont="1" applyFill="1" applyBorder="1" applyAlignment="1">
      <alignment horizontal="left" vertical="center"/>
    </xf>
    <xf numFmtId="0" fontId="50" fillId="6" borderId="5" xfId="0" applyFont="1" applyFill="1" applyBorder="1" applyAlignment="1">
      <alignment horizontal="right" vertical="center"/>
    </xf>
    <xf numFmtId="0" fontId="50" fillId="6" borderId="61" xfId="0" applyFont="1" applyFill="1" applyBorder="1" applyAlignment="1">
      <alignment horizontal="right" vertical="center"/>
    </xf>
    <xf numFmtId="0" fontId="36" fillId="8" borderId="20"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51" xfId="0" applyFont="1" applyFill="1" applyBorder="1" applyAlignment="1">
      <alignment horizontal="left" vertical="center"/>
    </xf>
    <xf numFmtId="0" fontId="15" fillId="5" borderId="44" xfId="0" applyFont="1" applyFill="1" applyBorder="1" applyAlignment="1">
      <alignment horizontal="left" vertical="center"/>
    </xf>
    <xf numFmtId="0" fontId="15" fillId="5" borderId="18"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5" fillId="7" borderId="20"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36" fillId="8" borderId="18" xfId="0" applyFont="1" applyFill="1" applyBorder="1" applyAlignment="1">
      <alignment horizontal="left" vertical="center" wrapText="1"/>
    </xf>
    <xf numFmtId="0" fontId="36" fillId="8" borderId="27" xfId="0" applyFont="1" applyFill="1" applyBorder="1" applyAlignment="1">
      <alignment horizontal="left" vertical="center" wrapText="1"/>
    </xf>
    <xf numFmtId="0" fontId="36" fillId="8" borderId="46" xfId="0" applyFont="1" applyFill="1" applyBorder="1" applyAlignment="1">
      <alignment horizontal="left" vertical="center" wrapText="1"/>
    </xf>
    <xf numFmtId="0" fontId="36" fillId="8" borderId="22" xfId="0" applyFont="1" applyFill="1" applyBorder="1" applyAlignment="1">
      <alignment horizontal="left"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33" xfId="0" applyFont="1" applyBorder="1" applyAlignment="1">
      <alignment horizontal="center" vertical="center"/>
    </xf>
    <xf numFmtId="0" fontId="29" fillId="0" borderId="1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13"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32" xfId="0" applyFont="1" applyBorder="1" applyAlignment="1">
      <alignment horizontal="left" vertical="center" wrapText="1"/>
    </xf>
    <xf numFmtId="0" fontId="2" fillId="0" borderId="13" xfId="0" applyFont="1" applyBorder="1" applyAlignment="1">
      <alignment horizontal="left" vertical="center" wrapText="1"/>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9" borderId="34" xfId="0" applyFill="1" applyBorder="1" applyAlignment="1">
      <alignment horizontal="left" vertical="center"/>
    </xf>
    <xf numFmtId="0" fontId="0" fillId="9" borderId="39" xfId="0" applyFill="1" applyBorder="1" applyAlignment="1">
      <alignment horizontal="lef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59" xfId="0" applyFont="1" applyBorder="1" applyAlignment="1">
      <alignment vertical="center"/>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0" fillId="9" borderId="27" xfId="0" applyFill="1" applyBorder="1" applyAlignment="1">
      <alignment horizontal="left" vertical="center" wrapText="1"/>
    </xf>
    <xf numFmtId="0" fontId="0" fillId="9" borderId="28" xfId="0" applyFill="1" applyBorder="1" applyAlignment="1">
      <alignment horizontal="left" vertical="center" wrapText="1"/>
    </xf>
    <xf numFmtId="0" fontId="10" fillId="0" borderId="18" xfId="0" applyFont="1" applyBorder="1" applyAlignment="1">
      <alignment vertical="center"/>
    </xf>
    <xf numFmtId="0" fontId="10" fillId="0" borderId="3" xfId="0" applyFont="1" applyBorder="1" applyAlignment="1">
      <alignment vertical="center"/>
    </xf>
    <xf numFmtId="0" fontId="25" fillId="0" borderId="8" xfId="0" applyFont="1" applyBorder="1" applyAlignment="1">
      <alignment horizontal="center" wrapText="1"/>
    </xf>
    <xf numFmtId="0" fontId="25" fillId="0" borderId="11" xfId="0" applyFont="1" applyBorder="1" applyAlignment="1">
      <alignment horizontal="center"/>
    </xf>
    <xf numFmtId="0" fontId="25" fillId="0" borderId="33" xfId="0" applyFont="1" applyBorder="1" applyAlignment="1">
      <alignment horizontal="center"/>
    </xf>
    <xf numFmtId="0" fontId="29" fillId="0" borderId="10" xfId="0" applyFont="1" applyBorder="1" applyAlignment="1">
      <alignment horizontal="center" vertical="center"/>
    </xf>
    <xf numFmtId="0" fontId="29" fillId="0" borderId="32" xfId="0" applyFont="1" applyBorder="1" applyAlignment="1">
      <alignment horizontal="center" vertical="center"/>
    </xf>
    <xf numFmtId="0" fontId="29" fillId="0" borderId="13" xfId="0" applyFont="1" applyBorder="1" applyAlignment="1">
      <alignment horizontal="center" vertical="center"/>
    </xf>
    <xf numFmtId="0" fontId="22" fillId="0" borderId="14" xfId="0" applyFont="1" applyBorder="1"/>
    <xf numFmtId="0" fontId="22" fillId="0" borderId="15" xfId="0" applyFont="1" applyBorder="1"/>
    <xf numFmtId="0" fontId="2" fillId="0" borderId="2" xfId="0" applyFont="1" applyBorder="1" applyAlignment="1">
      <alignment vertical="center"/>
    </xf>
    <xf numFmtId="0" fontId="10" fillId="0" borderId="17"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2" fillId="0" borderId="20" xfId="0" applyFont="1" applyBorder="1" applyAlignment="1">
      <alignment horizontal="left" vertical="center" wrapText="1"/>
    </xf>
    <xf numFmtId="0" fontId="22" fillId="0" borderId="28"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20" xfId="0" applyFont="1" applyBorder="1" applyAlignment="1">
      <alignment horizontal="left" vertical="center"/>
    </xf>
    <xf numFmtId="0" fontId="22" fillId="0" borderId="28" xfId="0" applyFont="1" applyBorder="1" applyAlignment="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29" fillId="9" borderId="8"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33" xfId="0" applyFont="1" applyFill="1" applyBorder="1" applyAlignment="1">
      <alignment horizontal="center" vertical="center"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3" xfId="0" applyFont="1" applyBorder="1" applyAlignment="1">
      <alignment horizontal="left" vertical="top" wrapText="1"/>
    </xf>
    <xf numFmtId="0" fontId="2" fillId="9" borderId="14" xfId="0" applyFont="1" applyFill="1" applyBorder="1" applyAlignment="1">
      <alignment horizontal="left" vertical="center" wrapText="1"/>
    </xf>
    <xf numFmtId="0" fontId="2" fillId="9" borderId="15" xfId="0" applyFont="1" applyFill="1" applyBorder="1" applyAlignment="1">
      <alignment horizontal="left" vertical="center" wrapText="1"/>
    </xf>
    <xf numFmtId="0" fontId="2" fillId="9" borderId="16"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9" borderId="28" xfId="0" applyFont="1" applyFill="1" applyBorder="1" applyAlignment="1">
      <alignment horizontal="left" vertical="center" wrapText="1"/>
    </xf>
    <xf numFmtId="0" fontId="2" fillId="9" borderId="25"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28" xfId="0" applyFont="1" applyFill="1" applyBorder="1" applyAlignment="1">
      <alignment horizontal="left" vertical="center" wrapText="1"/>
    </xf>
    <xf numFmtId="0" fontId="3" fillId="9" borderId="25" xfId="0" applyFont="1" applyFill="1" applyBorder="1" applyAlignment="1">
      <alignment horizontal="left" vertical="center" wrapText="1"/>
    </xf>
    <xf numFmtId="0" fontId="25" fillId="9" borderId="10" xfId="0" applyFont="1" applyFill="1" applyBorder="1" applyAlignment="1">
      <alignment horizontal="center" vertical="center"/>
    </xf>
    <xf numFmtId="0" fontId="25" fillId="9" borderId="32" xfId="0" applyFont="1" applyFill="1" applyBorder="1" applyAlignment="1">
      <alignment horizontal="center" vertical="center"/>
    </xf>
    <xf numFmtId="0" fontId="25" fillId="9" borderId="13" xfId="0" applyFont="1" applyFill="1" applyBorder="1" applyAlignment="1">
      <alignment horizontal="center" vertical="center"/>
    </xf>
    <xf numFmtId="0" fontId="10" fillId="0" borderId="18" xfId="0" applyFont="1" applyBorder="1" applyAlignment="1">
      <alignment horizontal="left" vertical="center"/>
    </xf>
    <xf numFmtId="0" fontId="10" fillId="0" borderId="24" xfId="0" applyFont="1" applyBorder="1" applyAlignment="1">
      <alignment horizontal="left" vertical="center"/>
    </xf>
    <xf numFmtId="0" fontId="10" fillId="0" borderId="46" xfId="0" applyFont="1" applyBorder="1" applyAlignment="1">
      <alignment horizontal="left" vertical="center"/>
    </xf>
    <xf numFmtId="0" fontId="10" fillId="0" borderId="45"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42" fillId="9" borderId="9" xfId="0" applyFont="1" applyFill="1" applyBorder="1" applyAlignment="1">
      <alignment horizontal="left" wrapText="1"/>
    </xf>
    <xf numFmtId="0" fontId="42" fillId="9" borderId="0" xfId="0" applyFont="1" applyFill="1" applyAlignment="1">
      <alignment horizontal="left"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5" xfId="0" applyFont="1" applyBorder="1" applyAlignment="1">
      <alignment horizontal="left" vertical="center" wrapText="1"/>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22" fillId="0" borderId="35"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22" fillId="9" borderId="20" xfId="0" applyFont="1" applyFill="1" applyBorder="1" applyAlignment="1">
      <alignment horizontal="left" vertical="center"/>
    </xf>
    <xf numFmtId="0" fontId="22" fillId="9" borderId="28" xfId="0" applyFont="1" applyFill="1" applyBorder="1" applyAlignment="1">
      <alignment horizontal="left" vertical="center"/>
    </xf>
    <xf numFmtId="0" fontId="22" fillId="9" borderId="35" xfId="0" applyFont="1" applyFill="1" applyBorder="1" applyAlignment="1">
      <alignment horizontal="left" vertical="center" wrapText="1"/>
    </xf>
    <xf numFmtId="0" fontId="22" fillId="9" borderId="29" xfId="0" applyFont="1" applyFill="1" applyBorder="1" applyAlignment="1">
      <alignment horizontal="left" vertical="center" wrapText="1"/>
    </xf>
    <xf numFmtId="0" fontId="38" fillId="4" borderId="25" xfId="0" applyFont="1" applyFill="1" applyBorder="1" applyAlignment="1" applyProtection="1">
      <alignment horizontal="left" vertical="center" wrapText="1"/>
      <protection locked="0"/>
    </xf>
    <xf numFmtId="0" fontId="10" fillId="9" borderId="20" xfId="0" applyFont="1" applyFill="1" applyBorder="1" applyAlignment="1">
      <alignment horizontal="left" vertical="center" wrapText="1"/>
    </xf>
    <xf numFmtId="0" fontId="10" fillId="9" borderId="28" xfId="0" applyFont="1" applyFill="1" applyBorder="1" applyAlignment="1">
      <alignment horizontal="left" vertical="center" wrapText="1"/>
    </xf>
    <xf numFmtId="0" fontId="10" fillId="9" borderId="25" xfId="0" applyFont="1" applyFill="1" applyBorder="1" applyAlignment="1">
      <alignment horizontal="left" vertical="center" wrapText="1"/>
    </xf>
    <xf numFmtId="0" fontId="26" fillId="2" borderId="20" xfId="0" applyFont="1" applyFill="1" applyBorder="1" applyAlignment="1">
      <alignment horizontal="right" vertical="center" wrapText="1"/>
    </xf>
    <xf numFmtId="0" fontId="26" fillId="2" borderId="28" xfId="0" applyFont="1" applyFill="1" applyBorder="1" applyAlignment="1">
      <alignment horizontal="right" vertical="center" wrapText="1"/>
    </xf>
    <xf numFmtId="0" fontId="26" fillId="2" borderId="25" xfId="0" applyFont="1" applyFill="1" applyBorder="1" applyAlignment="1">
      <alignment horizontal="right" vertical="center" wrapText="1"/>
    </xf>
    <xf numFmtId="0" fontId="22" fillId="9" borderId="18" xfId="0" applyFont="1" applyFill="1" applyBorder="1" applyAlignment="1">
      <alignment vertical="center"/>
    </xf>
    <xf numFmtId="0" fontId="22" fillId="9" borderId="3" xfId="0" applyFont="1" applyFill="1" applyBorder="1" applyAlignment="1">
      <alignment vertical="center"/>
    </xf>
    <xf numFmtId="0" fontId="22" fillId="9" borderId="27" xfId="0" applyFont="1" applyFill="1" applyBorder="1" applyAlignment="1">
      <alignment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 fillId="9" borderId="35" xfId="0" applyFont="1" applyFill="1" applyBorder="1" applyAlignment="1">
      <alignment horizontal="left" vertical="center" wrapText="1"/>
    </xf>
    <xf numFmtId="0" fontId="3" fillId="9" borderId="29" xfId="0" applyFont="1" applyFill="1" applyBorder="1" applyAlignment="1">
      <alignment horizontal="left" vertical="center" wrapText="1"/>
    </xf>
    <xf numFmtId="0" fontId="3" fillId="9" borderId="30" xfId="0" applyFont="1" applyFill="1" applyBorder="1" applyAlignment="1">
      <alignment horizontal="left" vertical="center" wrapText="1"/>
    </xf>
    <xf numFmtId="0" fontId="36" fillId="8" borderId="35" xfId="0" applyFont="1" applyFill="1" applyBorder="1" applyAlignment="1">
      <alignment horizontal="right" vertical="center" wrapText="1"/>
    </xf>
    <xf numFmtId="0" fontId="36" fillId="8" borderId="30" xfId="0" applyFont="1" applyFill="1" applyBorder="1" applyAlignment="1">
      <alignment horizontal="right" vertical="center" wrapText="1"/>
    </xf>
  </cellXfs>
  <cellStyles count="5">
    <cellStyle name="Comma" xfId="1" builtinId="3"/>
    <cellStyle name="Currency" xfId="2" builtinId="4"/>
    <cellStyle name="Hyperlink" xfId="3" builtinId="8"/>
    <cellStyle name="Normal" xfId="0" builtinId="0"/>
    <cellStyle name="Percent" xfId="4" builtinId="5"/>
  </cellStyles>
  <dxfs count="21">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335280</xdr:colOff>
          <xdr:row>7</xdr:row>
          <xdr:rowOff>22860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nhousing.gov/homeownership/buy-a-home---refinanc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nhousing.gov/homeownership/buy-a-home---refinan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C13" sqref="C13:F13"/>
    </sheetView>
  </sheetViews>
  <sheetFormatPr defaultColWidth="9.109375" defaultRowHeight="14.4" x14ac:dyDescent="0.3"/>
  <cols>
    <col min="1" max="1" width="4" style="212" customWidth="1"/>
    <col min="2" max="2" width="49.44140625" style="212" customWidth="1"/>
    <col min="3" max="3" width="7.33203125" style="212" customWidth="1"/>
    <col min="4" max="4" width="5.33203125" style="212" customWidth="1"/>
    <col min="5" max="5" width="45.5546875" style="212" customWidth="1"/>
    <col min="6" max="6" width="24.33203125" style="247" customWidth="1"/>
    <col min="7" max="7" width="3.6640625" style="212" customWidth="1"/>
    <col min="8" max="8" width="20.5546875" style="212" customWidth="1"/>
    <col min="9" max="12" width="9.109375" style="212" customWidth="1"/>
    <col min="13" max="16384" width="9.109375" style="212"/>
  </cols>
  <sheetData>
    <row r="1" spans="1:6" ht="70.95" customHeight="1" thickBot="1" x14ac:dyDescent="0.35">
      <c r="A1" s="376" t="s">
        <v>159</v>
      </c>
      <c r="B1" s="377"/>
      <c r="C1" s="377"/>
      <c r="D1" s="377"/>
      <c r="E1" s="377"/>
      <c r="F1" s="378"/>
    </row>
    <row r="2" spans="1:6" ht="14.4" customHeight="1" x14ac:dyDescent="0.3">
      <c r="A2" s="393" t="s">
        <v>199</v>
      </c>
      <c r="B2" s="394"/>
      <c r="C2" s="394"/>
      <c r="D2" s="394"/>
      <c r="E2" s="394"/>
      <c r="F2" s="395"/>
    </row>
    <row r="3" spans="1:6" ht="14.4" customHeight="1" x14ac:dyDescent="0.3">
      <c r="A3" s="396"/>
      <c r="B3" s="397"/>
      <c r="C3" s="397"/>
      <c r="D3" s="397"/>
      <c r="E3" s="397"/>
      <c r="F3" s="398"/>
    </row>
    <row r="4" spans="1:6" ht="14.4" customHeight="1" x14ac:dyDescent="0.3">
      <c r="A4" s="396"/>
      <c r="B4" s="397"/>
      <c r="C4" s="397"/>
      <c r="D4" s="397"/>
      <c r="E4" s="397"/>
      <c r="F4" s="398"/>
    </row>
    <row r="5" spans="1:6" ht="116.25" customHeight="1" thickBot="1" x14ac:dyDescent="0.35">
      <c r="A5" s="399"/>
      <c r="B5" s="400"/>
      <c r="C5" s="400"/>
      <c r="D5" s="400"/>
      <c r="E5" s="400"/>
      <c r="F5" s="401"/>
    </row>
    <row r="6" spans="1:6" ht="12" customHeight="1" thickBot="1" x14ac:dyDescent="0.35">
      <c r="A6" s="294"/>
      <c r="B6" s="295"/>
      <c r="C6" s="295"/>
      <c r="D6" s="295"/>
      <c r="E6" s="295"/>
      <c r="F6" s="296"/>
    </row>
    <row r="7" spans="1:6" ht="24.6" customHeight="1" thickBot="1" x14ac:dyDescent="0.35">
      <c r="A7" s="281"/>
      <c r="B7" s="379" t="s">
        <v>160</v>
      </c>
      <c r="C7" s="320" t="s">
        <v>22</v>
      </c>
      <c r="D7" s="217"/>
      <c r="F7" s="282"/>
    </row>
    <row r="8" spans="1:6" ht="24.6" customHeight="1" thickBot="1" x14ac:dyDescent="0.35">
      <c r="A8" s="281"/>
      <c r="B8" s="380"/>
      <c r="C8" s="320" t="s">
        <v>23</v>
      </c>
      <c r="D8" s="217"/>
      <c r="F8" s="282"/>
    </row>
    <row r="9" spans="1:6" ht="16.95" customHeight="1" thickBot="1" x14ac:dyDescent="0.35">
      <c r="A9" s="281"/>
      <c r="B9" s="283"/>
      <c r="C9" s="283"/>
      <c r="D9" s="283"/>
      <c r="E9" s="283"/>
      <c r="F9" s="282"/>
    </row>
    <row r="10" spans="1:6" ht="16.95" customHeight="1" x14ac:dyDescent="0.3">
      <c r="A10" s="281"/>
      <c r="B10" s="300" t="s">
        <v>60</v>
      </c>
      <c r="C10" s="387"/>
      <c r="D10" s="388"/>
      <c r="E10" s="388"/>
      <c r="F10" s="389"/>
    </row>
    <row r="11" spans="1:6" ht="16.95" customHeight="1" thickBot="1" x14ac:dyDescent="0.35">
      <c r="A11" s="281"/>
      <c r="B11" s="301" t="s">
        <v>61</v>
      </c>
      <c r="C11" s="390"/>
      <c r="D11" s="391"/>
      <c r="E11" s="391"/>
      <c r="F11" s="392"/>
    </row>
    <row r="12" spans="1:6" ht="16.95" customHeight="1" thickBot="1" x14ac:dyDescent="0.35">
      <c r="A12" s="281"/>
      <c r="B12" s="302"/>
      <c r="C12" s="298"/>
      <c r="D12" s="298"/>
      <c r="E12" s="298"/>
      <c r="F12" s="299"/>
    </row>
    <row r="13" spans="1:6" ht="16.95" customHeight="1" thickBot="1" x14ac:dyDescent="0.35">
      <c r="A13" s="281"/>
      <c r="B13" s="303" t="s">
        <v>149</v>
      </c>
      <c r="C13" s="384" t="s">
        <v>14</v>
      </c>
      <c r="D13" s="385"/>
      <c r="E13" s="385"/>
      <c r="F13" s="386"/>
    </row>
    <row r="14" spans="1:6" ht="16.95" customHeight="1" thickBot="1" x14ac:dyDescent="0.35">
      <c r="A14" s="281"/>
      <c r="B14" s="283"/>
      <c r="C14" s="283"/>
      <c r="D14" s="283"/>
      <c r="E14" s="283"/>
      <c r="F14" s="282"/>
    </row>
    <row r="15" spans="1:6" ht="31.2" customHeight="1" thickBot="1" x14ac:dyDescent="0.35">
      <c r="A15" s="284"/>
      <c r="B15" s="257" t="s">
        <v>136</v>
      </c>
      <c r="C15" s="381" t="s">
        <v>137</v>
      </c>
      <c r="D15" s="382"/>
      <c r="E15" s="383"/>
      <c r="F15" s="285" t="s">
        <v>147</v>
      </c>
    </row>
    <row r="16" spans="1:6" s="237" customFormat="1" ht="31.2" customHeight="1" thickBot="1" x14ac:dyDescent="0.35">
      <c r="A16" s="304" t="s">
        <v>138</v>
      </c>
      <c r="B16" s="232"/>
      <c r="C16" s="232"/>
      <c r="D16" s="232"/>
      <c r="E16" s="236"/>
      <c r="F16" s="286"/>
    </row>
    <row r="17" spans="1:8" ht="10.5" customHeight="1" thickBot="1" x14ac:dyDescent="0.35">
      <c r="A17" s="284"/>
      <c r="B17" s="287"/>
      <c r="C17" s="238"/>
      <c r="D17" s="238"/>
      <c r="E17" s="239"/>
      <c r="F17" s="288"/>
    </row>
    <row r="18" spans="1:8" ht="19.2" customHeight="1" x14ac:dyDescent="0.3">
      <c r="A18" s="284"/>
      <c r="B18" s="305" t="s">
        <v>63</v>
      </c>
      <c r="C18" s="412" t="s">
        <v>142</v>
      </c>
      <c r="D18" s="413"/>
      <c r="E18" s="413"/>
      <c r="F18" s="274">
        <f>'1 - Value Gap'!H26+'2 - Value Gap'!H26+'3 - Value Gap'!H26</f>
        <v>0</v>
      </c>
      <c r="G18" s="273" t="s">
        <v>172</v>
      </c>
      <c r="H18" s="241"/>
    </row>
    <row r="19" spans="1:8" ht="16.5" customHeight="1" x14ac:dyDescent="0.3">
      <c r="A19" s="284"/>
      <c r="B19" s="233"/>
      <c r="C19" s="413" t="s">
        <v>144</v>
      </c>
      <c r="D19" s="413"/>
      <c r="E19" s="413"/>
      <c r="F19" s="275">
        <f>'1 - Aff Gap'!F35+'2 - Aff Gap'!F35+'3 - Aff Gap'!F35</f>
        <v>0</v>
      </c>
      <c r="G19" s="241"/>
      <c r="H19" s="241"/>
    </row>
    <row r="20" spans="1:8" ht="16.5" customHeight="1" x14ac:dyDescent="0.3">
      <c r="A20" s="284"/>
      <c r="B20" s="234"/>
      <c r="C20" s="413" t="s">
        <v>146</v>
      </c>
      <c r="D20" s="413"/>
      <c r="E20" s="413"/>
      <c r="F20" s="275">
        <f>'1 - Aff Gap'!F40+'2 - Aff Gap'!F40+'3 - Aff Gap'!F40</f>
        <v>0</v>
      </c>
    </row>
    <row r="21" spans="1:8" ht="16.5" customHeight="1" x14ac:dyDescent="0.3">
      <c r="A21" s="284"/>
      <c r="B21" s="234"/>
      <c r="C21" s="414" t="s">
        <v>139</v>
      </c>
      <c r="D21" s="414"/>
      <c r="E21" s="414"/>
      <c r="F21" s="321">
        <v>0</v>
      </c>
      <c r="G21" s="242" t="s">
        <v>152</v>
      </c>
    </row>
    <row r="22" spans="1:8" ht="16.2" customHeight="1" thickBot="1" x14ac:dyDescent="0.35">
      <c r="A22" s="284"/>
      <c r="B22" s="234"/>
      <c r="C22" s="413" t="s">
        <v>156</v>
      </c>
      <c r="D22" s="413"/>
      <c r="E22" s="413"/>
      <c r="F22" s="276">
        <f>('1 - Value Gap'!H14*'1 - Value Gap'!H25)+('2 - Value Gap'!H14*'2 - Value Gap'!H25)+('3 - Value Gap'!H14*'3 - Value Gap'!H25)+('1 - Aff Gap'!F22*'1 - Aff Gap'!F34)+('2 - Aff Gap'!F22*'2 - Aff Gap'!F34)+('3 - Aff Gap'!F22+'3 - Aff Gap'!F34)</f>
        <v>0</v>
      </c>
      <c r="G22" s="242"/>
    </row>
    <row r="23" spans="1:8" ht="25.95" customHeight="1" thickBot="1" x14ac:dyDescent="0.35">
      <c r="A23" s="289"/>
      <c r="B23" s="235"/>
      <c r="C23" s="403" t="s">
        <v>148</v>
      </c>
      <c r="D23" s="403"/>
      <c r="E23" s="403"/>
      <c r="F23" s="277">
        <f>SUM(F18:F22)</f>
        <v>0</v>
      </c>
    </row>
    <row r="24" spans="1:8" ht="16.95" customHeight="1" x14ac:dyDescent="0.3">
      <c r="A24" s="284"/>
      <c r="B24" s="404" t="s">
        <v>153</v>
      </c>
      <c r="C24" s="405"/>
      <c r="D24" s="405"/>
      <c r="E24" s="405"/>
      <c r="F24" s="278">
        <f>'1 - Value Gap'!H25+'2 - Value Gap'!H25+'3 - Value Gap'!H25</f>
        <v>0</v>
      </c>
    </row>
    <row r="25" spans="1:8" ht="16.95" customHeight="1" thickBot="1" x14ac:dyDescent="0.35">
      <c r="A25" s="284"/>
      <c r="B25" s="404" t="s">
        <v>154</v>
      </c>
      <c r="C25" s="405"/>
      <c r="D25" s="405"/>
      <c r="E25" s="405"/>
      <c r="F25" s="279">
        <f>'1 - Aff Gap'!F34+'2 - Aff Gap'!F34+'3 - Aff Gap'!F34</f>
        <v>0</v>
      </c>
    </row>
    <row r="26" spans="1:8" ht="12" customHeight="1" thickBot="1" x14ac:dyDescent="0.35">
      <c r="A26" s="284"/>
      <c r="B26" s="287"/>
      <c r="C26" s="287"/>
      <c r="D26" s="287"/>
      <c r="E26" s="290"/>
      <c r="F26" s="288"/>
    </row>
    <row r="27" spans="1:8" ht="31.2" hidden="1" customHeight="1" thickBot="1" x14ac:dyDescent="0.35">
      <c r="A27" s="409" t="s">
        <v>141</v>
      </c>
      <c r="B27" s="410"/>
      <c r="C27" s="410"/>
      <c r="D27" s="410"/>
      <c r="E27" s="410"/>
      <c r="F27" s="411"/>
    </row>
    <row r="28" spans="1:8" ht="19.2" hidden="1" customHeight="1" thickBot="1" x14ac:dyDescent="0.35">
      <c r="A28" s="284"/>
      <c r="B28" s="305" t="s">
        <v>157</v>
      </c>
      <c r="C28" s="402" t="s">
        <v>140</v>
      </c>
      <c r="D28" s="402"/>
      <c r="E28" s="402"/>
      <c r="F28" s="274">
        <f>('1 - Aff Gap'!F23*'1 - Aff Gap'!F34)+('2 - Aff Gap'!F23*'2 - Aff Gap'!F34)+('3 - Aff Gap'!F23*'3 - Aff Gap'!F34)</f>
        <v>0</v>
      </c>
    </row>
    <row r="29" spans="1:8" ht="25.2" hidden="1" customHeight="1" thickBot="1" x14ac:dyDescent="0.35">
      <c r="A29" s="284"/>
      <c r="B29" s="243"/>
      <c r="C29" s="403" t="s">
        <v>145</v>
      </c>
      <c r="D29" s="403"/>
      <c r="E29" s="403"/>
      <c r="F29" s="277">
        <f>SUM(F28)</f>
        <v>0</v>
      </c>
    </row>
    <row r="30" spans="1:8" ht="16.95" hidden="1" customHeight="1" thickBot="1" x14ac:dyDescent="0.35">
      <c r="A30" s="284"/>
      <c r="B30" s="404" t="s">
        <v>155</v>
      </c>
      <c r="C30" s="405"/>
      <c r="D30" s="405"/>
      <c r="E30" s="405"/>
      <c r="F30" s="280">
        <f>(IF('1 - Aff Gap'!F23&gt;0,'1 - Aff Gap'!F34,0)+IF('2 - Aff Gap'!F23&gt;0,'2 - Aff Gap'!F34,0)+IF('3 - Aff Gap'!F23&gt;0,'3 - Aff Gap'!F34,0))</f>
        <v>0</v>
      </c>
    </row>
    <row r="31" spans="1:8" ht="10.5" hidden="1" customHeight="1" thickBot="1" x14ac:dyDescent="0.35">
      <c r="A31" s="284"/>
      <c r="B31" s="291"/>
      <c r="C31" s="291"/>
      <c r="D31" s="291"/>
      <c r="E31" s="291"/>
      <c r="F31" s="292"/>
    </row>
    <row r="32" spans="1:8" ht="31.2" customHeight="1" thickBot="1" x14ac:dyDescent="0.35">
      <c r="A32" s="406" t="s">
        <v>230</v>
      </c>
      <c r="B32" s="407"/>
      <c r="C32" s="407"/>
      <c r="D32" s="407"/>
      <c r="E32" s="408"/>
      <c r="F32" s="293">
        <f>F23+F29</f>
        <v>0</v>
      </c>
    </row>
    <row r="33" spans="1:6" ht="15.6" x14ac:dyDescent="0.3">
      <c r="A33" s="244"/>
      <c r="B33" s="245"/>
      <c r="C33" s="245"/>
      <c r="D33" s="245"/>
      <c r="E33" s="245"/>
      <c r="F33" s="246"/>
    </row>
    <row r="35" spans="1:6" hidden="1" x14ac:dyDescent="0.3">
      <c r="E35" s="212" t="s">
        <v>14</v>
      </c>
    </row>
    <row r="36" spans="1:6" hidden="1" x14ac:dyDescent="0.3">
      <c r="E36" s="212" t="s">
        <v>22</v>
      </c>
    </row>
    <row r="37" spans="1:6" hidden="1" x14ac:dyDescent="0.3">
      <c r="E37" s="212" t="s">
        <v>23</v>
      </c>
    </row>
  </sheetData>
  <sheetProtection algorithmName="SHA-512" hashValue="eR9M6FHrc9SaH54ewoETsfkaE9kqW4mv3r3ilY4QOskMgmJeHWNoGWxDivVN2ZLNLw/xeDR/J3oL1kYy4CtZ6w==" saltValue="prhPhuKuuEWU+MXyAkM+RQ==" spinCount="100000" sheet="1" selectLockedCells="1"/>
  <mergeCells count="20">
    <mergeCell ref="C23:E23"/>
    <mergeCell ref="C18:E18"/>
    <mergeCell ref="C19:E19"/>
    <mergeCell ref="C20:E20"/>
    <mergeCell ref="C21:E21"/>
    <mergeCell ref="C22:E22"/>
    <mergeCell ref="C28:E28"/>
    <mergeCell ref="C29:E29"/>
    <mergeCell ref="B30:E30"/>
    <mergeCell ref="A32:E32"/>
    <mergeCell ref="B24:E24"/>
    <mergeCell ref="B25:E25"/>
    <mergeCell ref="A27:F27"/>
    <mergeCell ref="A1:F1"/>
    <mergeCell ref="B7:B8"/>
    <mergeCell ref="C15:E15"/>
    <mergeCell ref="C13:F13"/>
    <mergeCell ref="C10:F10"/>
    <mergeCell ref="C11:F11"/>
    <mergeCell ref="A2:F5"/>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error="Enter whole numbers only." sqref="F21" xr:uid="{FF05BFC1-6460-4FE2-A59A-A7F8C1FABF7E}">
      <formula1>-1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8739-E91E-4E18-AB35-EA33985B1826}">
  <sheetPr>
    <tabColor theme="7" tint="0.39997558519241921"/>
    <pageSetUpPr fitToPage="1"/>
  </sheetPr>
  <dimension ref="A1:I36"/>
  <sheetViews>
    <sheetView showGridLines="0" zoomScaleNormal="100" workbookViewId="0">
      <selection activeCell="B16" sqref="B16:G16"/>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492" t="s">
        <v>63</v>
      </c>
      <c r="B1" s="493"/>
      <c r="C1" s="493"/>
      <c r="D1" s="493"/>
      <c r="E1" s="493"/>
      <c r="F1" s="493"/>
      <c r="G1" s="493"/>
      <c r="H1" s="494"/>
    </row>
    <row r="2" spans="1:9" ht="23.4" customHeight="1" thickBot="1" x14ac:dyDescent="0.35">
      <c r="A2" s="495" t="s">
        <v>20</v>
      </c>
      <c r="B2" s="496"/>
      <c r="C2" s="496"/>
      <c r="D2" s="496"/>
      <c r="E2" s="496"/>
      <c r="F2" s="496"/>
      <c r="G2" s="496"/>
      <c r="H2" s="497"/>
    </row>
    <row r="3" spans="1:9" ht="52.95" customHeight="1" thickBot="1" x14ac:dyDescent="0.35">
      <c r="A3" s="502" t="s">
        <v>177</v>
      </c>
      <c r="B3" s="503"/>
      <c r="C3" s="503"/>
      <c r="D3" s="503"/>
      <c r="E3" s="503"/>
      <c r="F3" s="503"/>
      <c r="G3" s="503"/>
      <c r="H3" s="504"/>
    </row>
    <row r="4" spans="1:9" ht="15" thickBot="1" x14ac:dyDescent="0.35">
      <c r="A4" s="498" t="s">
        <v>178</v>
      </c>
      <c r="B4" s="499"/>
      <c r="C4" s="499"/>
      <c r="D4" s="499"/>
      <c r="E4" s="499"/>
      <c r="F4" s="499"/>
      <c r="G4" s="499"/>
      <c r="H4" s="35"/>
    </row>
    <row r="5" spans="1:9" ht="15" thickBot="1" x14ac:dyDescent="0.35">
      <c r="A5" s="500" t="s">
        <v>49</v>
      </c>
      <c r="B5" s="501"/>
      <c r="C5" s="501"/>
      <c r="D5" s="501"/>
      <c r="E5" s="501"/>
      <c r="F5" s="501"/>
      <c r="G5" s="501"/>
      <c r="H5" s="38">
        <f>'2 - Project Info'!G59</f>
        <v>0</v>
      </c>
    </row>
    <row r="6" spans="1:9" ht="15" thickBot="1" x14ac:dyDescent="0.35">
      <c r="A6" s="490" t="s">
        <v>118</v>
      </c>
      <c r="B6" s="491"/>
      <c r="C6" s="491"/>
      <c r="D6" s="491"/>
      <c r="E6" s="491"/>
      <c r="F6" s="491"/>
      <c r="G6" s="491"/>
      <c r="H6" s="38">
        <f>'2 - Project Info'!G62</f>
        <v>0</v>
      </c>
    </row>
    <row r="7" spans="1:9" ht="15" thickBot="1" x14ac:dyDescent="0.35">
      <c r="A7" s="490" t="s">
        <v>48</v>
      </c>
      <c r="B7" s="491"/>
      <c r="C7" s="491"/>
      <c r="D7" s="491"/>
      <c r="E7" s="491"/>
      <c r="F7" s="491"/>
      <c r="G7" s="491"/>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'2 - Project Info'!G34+'2 -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14" t="s">
        <v>89</v>
      </c>
      <c r="C15" s="515"/>
      <c r="D15" s="515"/>
      <c r="E15" s="515"/>
      <c r="F15" s="515"/>
      <c r="G15" s="515"/>
      <c r="H15" s="106">
        <v>0</v>
      </c>
      <c r="I15" s="45"/>
    </row>
    <row r="16" spans="1:9" ht="15.75" customHeight="1" x14ac:dyDescent="0.3">
      <c r="A16" s="82" t="s">
        <v>88</v>
      </c>
      <c r="B16" s="514" t="s">
        <v>89</v>
      </c>
      <c r="C16" s="515"/>
      <c r="D16" s="515"/>
      <c r="E16" s="515"/>
      <c r="F16" s="515"/>
      <c r="G16" s="515"/>
      <c r="H16" s="106">
        <v>0</v>
      </c>
      <c r="I16" s="45"/>
    </row>
    <row r="17" spans="1:9" ht="15.75" customHeight="1" x14ac:dyDescent="0.3">
      <c r="A17" s="82" t="s">
        <v>88</v>
      </c>
      <c r="B17" s="514" t="s">
        <v>89</v>
      </c>
      <c r="C17" s="515"/>
      <c r="D17" s="515"/>
      <c r="E17" s="515"/>
      <c r="F17" s="515"/>
      <c r="G17" s="515"/>
      <c r="H17" s="106">
        <v>0</v>
      </c>
      <c r="I17" s="45"/>
    </row>
    <row r="18" spans="1:9" ht="15.75" customHeight="1" x14ac:dyDescent="0.3">
      <c r="A18" s="82" t="s">
        <v>88</v>
      </c>
      <c r="B18" s="514" t="s">
        <v>89</v>
      </c>
      <c r="C18" s="515"/>
      <c r="D18" s="515"/>
      <c r="E18" s="515"/>
      <c r="F18" s="515"/>
      <c r="G18" s="515"/>
      <c r="H18" s="106">
        <v>0</v>
      </c>
      <c r="I18" s="45"/>
    </row>
    <row r="19" spans="1:9" ht="15.75" customHeight="1" x14ac:dyDescent="0.3">
      <c r="A19" s="82" t="s">
        <v>88</v>
      </c>
      <c r="B19" s="514" t="s">
        <v>89</v>
      </c>
      <c r="C19" s="515"/>
      <c r="D19" s="515"/>
      <c r="E19" s="515"/>
      <c r="F19" s="515"/>
      <c r="G19" s="515"/>
      <c r="H19" s="106">
        <v>0</v>
      </c>
      <c r="I19" s="45"/>
    </row>
    <row r="20" spans="1:9" ht="15.75" customHeight="1" x14ac:dyDescent="0.3">
      <c r="A20" s="82" t="s">
        <v>88</v>
      </c>
      <c r="B20" s="514" t="s">
        <v>89</v>
      </c>
      <c r="C20" s="515"/>
      <c r="D20" s="515"/>
      <c r="E20" s="515"/>
      <c r="F20" s="515"/>
      <c r="G20" s="515"/>
      <c r="H20" s="106">
        <v>0</v>
      </c>
      <c r="I20" s="45"/>
    </row>
    <row r="21" spans="1:9" ht="15.75" customHeight="1" x14ac:dyDescent="0.3">
      <c r="A21" s="82" t="s">
        <v>88</v>
      </c>
      <c r="B21" s="514" t="s">
        <v>89</v>
      </c>
      <c r="C21" s="515"/>
      <c r="D21" s="515"/>
      <c r="E21" s="515"/>
      <c r="F21" s="515"/>
      <c r="G21" s="515"/>
      <c r="H21" s="106">
        <v>0</v>
      </c>
      <c r="I21" s="45"/>
    </row>
    <row r="22" spans="1:9" ht="15.75" customHeight="1" thickBot="1" x14ac:dyDescent="0.35">
      <c r="A22" s="82" t="s">
        <v>88</v>
      </c>
      <c r="B22" s="514" t="s">
        <v>89</v>
      </c>
      <c r="C22" s="515"/>
      <c r="D22" s="515"/>
      <c r="E22" s="515"/>
      <c r="F22" s="515"/>
      <c r="G22" s="515"/>
      <c r="H22" s="106">
        <v>0</v>
      </c>
      <c r="I22" s="45"/>
    </row>
    <row r="23" spans="1:9" ht="17.399999999999999" customHeight="1" thickBot="1" x14ac:dyDescent="0.35">
      <c r="A23" s="510" t="s">
        <v>181</v>
      </c>
      <c r="B23" s="511"/>
      <c r="C23" s="511"/>
      <c r="D23" s="511"/>
      <c r="E23" s="511"/>
      <c r="F23" s="511"/>
      <c r="G23" s="511"/>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512" t="s">
        <v>182</v>
      </c>
      <c r="B25" s="513"/>
      <c r="C25" s="513"/>
      <c r="D25" s="513"/>
      <c r="E25" s="513"/>
      <c r="F25" s="513"/>
      <c r="G25" s="513"/>
      <c r="H25" s="67"/>
      <c r="I25" s="45" t="str">
        <f>IF(H25=0,"Be sure to enter a number here","")</f>
        <v>Be sure to enter a number here</v>
      </c>
    </row>
    <row r="26" spans="1:9" ht="36" customHeight="1" thickBot="1" x14ac:dyDescent="0.35">
      <c r="A26" s="505" t="s">
        <v>143</v>
      </c>
      <c r="B26" s="506"/>
      <c r="C26" s="506"/>
      <c r="D26" s="506"/>
      <c r="E26" s="506"/>
      <c r="F26" s="506"/>
      <c r="G26" s="506"/>
      <c r="H26" s="59">
        <f>(H13)*H25</f>
        <v>0</v>
      </c>
      <c r="I26" s="28"/>
    </row>
    <row r="27" spans="1:9" ht="14.4" thickBot="1" x14ac:dyDescent="0.35">
      <c r="A27" s="31"/>
      <c r="B27" s="32"/>
      <c r="C27" s="32"/>
      <c r="D27" s="32"/>
      <c r="E27" s="32"/>
      <c r="F27" s="32"/>
      <c r="G27" s="32"/>
    </row>
    <row r="28" spans="1:9" s="90" customFormat="1" ht="34.950000000000003" customHeight="1" thickBot="1" x14ac:dyDescent="0.35">
      <c r="A28" s="50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08"/>
      <c r="C28" s="508"/>
      <c r="D28" s="508"/>
      <c r="E28" s="508"/>
      <c r="F28" s="508"/>
      <c r="G28" s="508"/>
      <c r="H28" s="509"/>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V4sAYx8tmtkqJ8BRdWPKYJKGPo8IZR2OFwENRTY8CbE6ttQnWIpXVwLnT/mtSl9gisKiEzFNrhLAVAS+9gizhQ==" saltValue="6dVVL2zw3J3SRE8MIhiFmg==" spinCount="100000" sheet="1" objects="1" scenarios="1" selectLockedCells="1"/>
  <dataConsolidate/>
  <mergeCells count="20">
    <mergeCell ref="A28:H28"/>
    <mergeCell ref="A29:H29"/>
    <mergeCell ref="B20:G20"/>
    <mergeCell ref="B21:G21"/>
    <mergeCell ref="B22:G22"/>
    <mergeCell ref="A23:G23"/>
    <mergeCell ref="A25:G25"/>
    <mergeCell ref="A26:G26"/>
    <mergeCell ref="B19:G19"/>
    <mergeCell ref="A1:H1"/>
    <mergeCell ref="A2:H2"/>
    <mergeCell ref="A3:H3"/>
    <mergeCell ref="A4:G4"/>
    <mergeCell ref="A5:G5"/>
    <mergeCell ref="A6:G6"/>
    <mergeCell ref="A7:G7"/>
    <mergeCell ref="B15:G15"/>
    <mergeCell ref="B16:G16"/>
    <mergeCell ref="B17:G17"/>
    <mergeCell ref="B18:G18"/>
  </mergeCells>
  <conditionalFormatting sqref="A28">
    <cfRule type="expression" dxfId="8" priority="1" stopIfTrue="1">
      <formula>$H$23&lt;&gt;$H$7</formula>
    </cfRule>
  </conditionalFormatting>
  <dataValidations count="5">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3D67FCA2-D291-4B9E-A5D6-E19332291B00}">
      <formula1>$B$32:$B$35</formula1>
    </dataValidation>
    <dataValidation errorStyle="warning" allowBlank="1" showInputMessage="1" showErrorMessage="1" errorTitle="Sources do not equal Gap" error="Explain in Line 24, below." sqref="H23" xr:uid="{AD9CCD8B-4A90-4847-AFD6-3A1A9F9D40B7}"/>
    <dataValidation type="whole" operator="greaterThanOrEqual" allowBlank="1" showInputMessage="1" showErrorMessage="1" error="Enter whole number only." sqref="H25" xr:uid="{71A869CE-9032-400F-8CFB-A7599255648A}">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D4F0C9AA-2AA6-4920-B8E4-1CC8D2284563}">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078DE30E-3C88-4D62-95B7-68717CB2CC12}">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A22D02E7-5712-4E6C-BD94-A2B4C9CE0E61}">
          <x14:formula1>
            <xm:f>'1 - Leverage'!$D$14</xm:f>
          </x14:formula1>
          <xm:sqref>H15:H22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46FF-3FD8-4E1B-B37F-73A9F23B7358}">
  <sheetPr>
    <tabColor theme="7" tint="0.39997558519241921"/>
  </sheetPr>
  <dimension ref="A1:K49"/>
  <sheetViews>
    <sheetView topLeftCell="A3" zoomScaleNormal="100" workbookViewId="0">
      <selection activeCell="F29" sqref="F29"/>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16" t="s">
        <v>63</v>
      </c>
      <c r="B1" s="517"/>
      <c r="C1" s="517"/>
      <c r="D1" s="517"/>
      <c r="E1" s="517"/>
      <c r="F1" s="518"/>
    </row>
    <row r="2" spans="1:7" ht="19.95" customHeight="1" thickBot="1" x14ac:dyDescent="0.35">
      <c r="A2" s="531" t="s">
        <v>112</v>
      </c>
      <c r="B2" s="532"/>
      <c r="C2" s="532"/>
      <c r="D2" s="532"/>
      <c r="E2" s="532"/>
      <c r="F2" s="533"/>
    </row>
    <row r="3" spans="1:7" ht="124.2" customHeight="1" thickBot="1" x14ac:dyDescent="0.35">
      <c r="A3" s="502" t="s">
        <v>183</v>
      </c>
      <c r="B3" s="503"/>
      <c r="C3" s="503"/>
      <c r="D3" s="503"/>
      <c r="E3" s="503"/>
      <c r="F3" s="504"/>
    </row>
    <row r="4" spans="1:7" s="191" customFormat="1" ht="15" thickBot="1" x14ac:dyDescent="0.35">
      <c r="A4" s="198"/>
      <c r="B4" s="198"/>
      <c r="C4" s="199"/>
    </row>
    <row r="5" spans="1:7" s="192" customFormat="1" ht="18" customHeight="1" thickBot="1" x14ac:dyDescent="0.35">
      <c r="A5" s="571" t="s">
        <v>105</v>
      </c>
      <c r="B5" s="572"/>
      <c r="C5" s="573"/>
      <c r="D5" s="222"/>
      <c r="E5" s="203"/>
      <c r="F5" s="203"/>
    </row>
    <row r="6" spans="1:7" ht="15.75" customHeight="1" x14ac:dyDescent="0.3">
      <c r="A6" s="538" t="s">
        <v>196</v>
      </c>
      <c r="B6" s="539"/>
      <c r="C6" s="271"/>
      <c r="D6" s="202"/>
      <c r="E6" s="202"/>
    </row>
    <row r="7" spans="1:7" ht="15.75" customHeight="1" x14ac:dyDescent="0.3">
      <c r="A7" s="534" t="s">
        <v>195</v>
      </c>
      <c r="B7" s="535"/>
      <c r="C7" s="109">
        <v>0</v>
      </c>
      <c r="D7" s="202"/>
      <c r="E7" s="202"/>
    </row>
    <row r="8" spans="1:7" ht="15.75" customHeight="1" thickBot="1" x14ac:dyDescent="0.35">
      <c r="A8" s="536" t="s">
        <v>197</v>
      </c>
      <c r="B8" s="537"/>
      <c r="C8" s="272">
        <v>0</v>
      </c>
      <c r="D8" s="202"/>
      <c r="E8" s="202"/>
    </row>
    <row r="9" spans="1:7" ht="20.399999999999999" customHeight="1" thickBot="1" x14ac:dyDescent="0.35">
      <c r="A9" s="200"/>
      <c r="B9" s="201"/>
      <c r="C9" s="202"/>
      <c r="D9" s="202"/>
      <c r="E9" s="202"/>
    </row>
    <row r="10" spans="1:7" s="193" customFormat="1" ht="18" customHeight="1" thickBot="1" x14ac:dyDescent="0.35">
      <c r="A10" s="548" t="s">
        <v>184</v>
      </c>
      <c r="B10" s="549"/>
      <c r="C10" s="549"/>
      <c r="D10" s="549"/>
      <c r="E10" s="549"/>
      <c r="F10" s="550"/>
    </row>
    <row r="11" spans="1:7" ht="15.75" customHeight="1" x14ac:dyDescent="0.3">
      <c r="A11" s="522" t="s">
        <v>118</v>
      </c>
      <c r="B11" s="523"/>
      <c r="C11" s="523"/>
      <c r="D11" s="523"/>
      <c r="E11" s="524"/>
      <c r="F11" s="252">
        <f>'2 - Project Info'!G62</f>
        <v>0</v>
      </c>
      <c r="G11" s="194"/>
    </row>
    <row r="12" spans="1:7" ht="15.75" customHeight="1" x14ac:dyDescent="0.3">
      <c r="A12" s="525" t="s">
        <v>76</v>
      </c>
      <c r="B12" s="526"/>
      <c r="C12" s="526"/>
      <c r="D12" s="526"/>
      <c r="E12" s="527"/>
      <c r="F12" s="109">
        <v>0</v>
      </c>
    </row>
    <row r="13" spans="1:7" ht="15.75" customHeight="1" x14ac:dyDescent="0.3">
      <c r="A13" s="528" t="s">
        <v>93</v>
      </c>
      <c r="B13" s="529"/>
      <c r="C13" s="529"/>
      <c r="D13" s="529"/>
      <c r="E13" s="530"/>
      <c r="F13" s="94">
        <f>SUM(F11:F12)</f>
        <v>0</v>
      </c>
    </row>
    <row r="14" spans="1:7" ht="15.75" customHeight="1" thickBot="1" x14ac:dyDescent="0.35">
      <c r="A14" s="574" t="s">
        <v>201</v>
      </c>
      <c r="B14" s="575"/>
      <c r="C14" s="575"/>
      <c r="D14" s="575"/>
      <c r="E14" s="576"/>
      <c r="F14" s="95">
        <f>F13-F18</f>
        <v>0</v>
      </c>
    </row>
    <row r="15" spans="1:7" ht="15" thickBot="1" x14ac:dyDescent="0.35">
      <c r="A15" s="211"/>
      <c r="B15" s="212"/>
      <c r="C15" s="212"/>
      <c r="D15" s="212"/>
      <c r="E15" s="212"/>
      <c r="F15" s="27"/>
    </row>
    <row r="16" spans="1:7" ht="18" customHeight="1" thickBot="1" x14ac:dyDescent="0.35">
      <c r="A16" s="548" t="s">
        <v>185</v>
      </c>
      <c r="B16" s="549"/>
      <c r="C16" s="549"/>
      <c r="D16" s="549"/>
      <c r="E16" s="549"/>
      <c r="F16" s="550"/>
    </row>
    <row r="17" spans="1:7" ht="47.25" customHeight="1" thickBot="1" x14ac:dyDescent="0.35">
      <c r="A17" s="519" t="s">
        <v>134</v>
      </c>
      <c r="B17" s="520"/>
      <c r="C17" s="520"/>
      <c r="D17" s="520"/>
      <c r="E17" s="520"/>
      <c r="F17" s="52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25" t="s">
        <v>90</v>
      </c>
      <c r="B19" s="526"/>
      <c r="C19" s="526"/>
      <c r="D19" s="526"/>
      <c r="E19" s="527"/>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5.75" hidden="1" customHeight="1" x14ac:dyDescent="0.3">
      <c r="A23" s="568" t="s">
        <v>92</v>
      </c>
      <c r="B23" s="569"/>
      <c r="C23" s="569"/>
      <c r="D23" s="570"/>
      <c r="E23" s="210"/>
      <c r="F23" s="93">
        <v>0</v>
      </c>
      <c r="G23" s="195" t="s">
        <v>113</v>
      </c>
    </row>
    <row r="24" spans="1:7" ht="15.75" customHeight="1" x14ac:dyDescent="0.3">
      <c r="A24" s="562" t="s">
        <v>187</v>
      </c>
      <c r="B24" s="563"/>
      <c r="C24" s="563"/>
      <c r="D24" s="563"/>
      <c r="E24" s="564"/>
      <c r="F24" s="93">
        <v>0</v>
      </c>
      <c r="G24" s="253" t="s">
        <v>25</v>
      </c>
    </row>
    <row r="25" spans="1:7" ht="15.75" customHeight="1" x14ac:dyDescent="0.3">
      <c r="A25" s="82" t="s">
        <v>88</v>
      </c>
      <c r="B25" s="514" t="s">
        <v>89</v>
      </c>
      <c r="C25" s="515"/>
      <c r="D25" s="515"/>
      <c r="E25" s="561"/>
      <c r="F25" s="93">
        <v>0</v>
      </c>
      <c r="G25" s="196"/>
    </row>
    <row r="26" spans="1:7" ht="15.75" customHeight="1" x14ac:dyDescent="0.3">
      <c r="A26" s="82" t="s">
        <v>88</v>
      </c>
      <c r="B26" s="514" t="s">
        <v>89</v>
      </c>
      <c r="C26" s="515"/>
      <c r="D26" s="515"/>
      <c r="E26" s="561"/>
      <c r="F26" s="93">
        <v>0</v>
      </c>
      <c r="G26" s="196"/>
    </row>
    <row r="27" spans="1:7" ht="15.75" customHeight="1" x14ac:dyDescent="0.3">
      <c r="A27" s="82" t="s">
        <v>88</v>
      </c>
      <c r="B27" s="514" t="s">
        <v>89</v>
      </c>
      <c r="C27" s="515"/>
      <c r="D27" s="515"/>
      <c r="E27" s="561"/>
      <c r="F27" s="93">
        <v>0</v>
      </c>
      <c r="G27" s="196"/>
    </row>
    <row r="28" spans="1:7" ht="15.75" customHeight="1" x14ac:dyDescent="0.3">
      <c r="A28" s="82" t="s">
        <v>88</v>
      </c>
      <c r="B28" s="514" t="s">
        <v>89</v>
      </c>
      <c r="C28" s="515"/>
      <c r="D28" s="515"/>
      <c r="E28" s="561"/>
      <c r="F28" s="93">
        <v>0</v>
      </c>
      <c r="G28" s="196"/>
    </row>
    <row r="29" spans="1:7" ht="15.75" customHeight="1" x14ac:dyDescent="0.3">
      <c r="A29" s="82" t="s">
        <v>88</v>
      </c>
      <c r="B29" s="514" t="s">
        <v>89</v>
      </c>
      <c r="C29" s="515"/>
      <c r="D29" s="515"/>
      <c r="E29" s="561"/>
      <c r="F29" s="93">
        <v>0</v>
      </c>
      <c r="G29" s="196"/>
    </row>
    <row r="30" spans="1:7" ht="15.75" customHeight="1" x14ac:dyDescent="0.3">
      <c r="A30" s="82" t="s">
        <v>88</v>
      </c>
      <c r="B30" s="514" t="s">
        <v>89</v>
      </c>
      <c r="C30" s="515"/>
      <c r="D30" s="515"/>
      <c r="E30" s="561"/>
      <c r="F30" s="93">
        <v>0</v>
      </c>
      <c r="G30" s="196"/>
    </row>
    <row r="31" spans="1:7" ht="15.75" customHeight="1" x14ac:dyDescent="0.3">
      <c r="A31" s="82" t="s">
        <v>88</v>
      </c>
      <c r="B31" s="514" t="s">
        <v>89</v>
      </c>
      <c r="C31" s="515"/>
      <c r="D31" s="515"/>
      <c r="E31" s="561"/>
      <c r="F31" s="93">
        <v>0</v>
      </c>
      <c r="G31" s="196"/>
    </row>
    <row r="32" spans="1:7" ht="15.75" customHeight="1" thickBot="1" x14ac:dyDescent="0.35">
      <c r="A32" s="82" t="s">
        <v>88</v>
      </c>
      <c r="B32" s="514" t="s">
        <v>89</v>
      </c>
      <c r="C32" s="515"/>
      <c r="D32" s="515"/>
      <c r="E32" s="561"/>
      <c r="F32" s="115">
        <v>0</v>
      </c>
      <c r="G32" s="196"/>
    </row>
    <row r="33" spans="1:11" ht="18" customHeight="1" thickBot="1" x14ac:dyDescent="0.35">
      <c r="A33" s="565" t="s">
        <v>84</v>
      </c>
      <c r="B33" s="566"/>
      <c r="C33" s="566"/>
      <c r="D33" s="566"/>
      <c r="E33" s="567"/>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57" t="s">
        <v>188</v>
      </c>
      <c r="B34" s="558"/>
      <c r="C34" s="558"/>
      <c r="D34" s="558"/>
      <c r="E34" s="213"/>
      <c r="F34" s="67"/>
      <c r="G34" s="196" t="str">
        <f>IF(F34=0,"Be sure to enter a number here","")</f>
        <v>Be sure to enter a number here</v>
      </c>
    </row>
    <row r="35" spans="1:11" ht="45" customHeight="1" thickBot="1" x14ac:dyDescent="0.35">
      <c r="A35" s="559" t="s">
        <v>189</v>
      </c>
      <c r="B35" s="560"/>
      <c r="C35" s="560"/>
      <c r="D35" s="560"/>
      <c r="E35" s="231"/>
      <c r="F35" s="59">
        <f>(F21)*F34</f>
        <v>0</v>
      </c>
      <c r="G35" s="194"/>
    </row>
    <row r="36" spans="1:11" ht="15" thickBot="1" x14ac:dyDescent="0.35">
      <c r="A36" s="214"/>
      <c r="B36" s="214"/>
      <c r="C36" s="214"/>
      <c r="D36" s="214"/>
      <c r="E36" s="214"/>
      <c r="F36" s="113"/>
      <c r="G36" s="194"/>
    </row>
    <row r="37" spans="1:11" ht="18" customHeight="1" thickBot="1" x14ac:dyDescent="0.35">
      <c r="A37" s="548" t="s">
        <v>190</v>
      </c>
      <c r="B37" s="549"/>
      <c r="C37" s="549"/>
      <c r="D37" s="549"/>
      <c r="E37" s="549"/>
      <c r="F37" s="550"/>
      <c r="G37" s="194"/>
    </row>
    <row r="38" spans="1:11" ht="18" customHeight="1" x14ac:dyDescent="0.3">
      <c r="A38" s="542" t="s">
        <v>191</v>
      </c>
      <c r="B38" s="543"/>
      <c r="C38" s="543"/>
      <c r="D38" s="543"/>
      <c r="E38" s="544"/>
      <c r="F38" s="119">
        <v>0</v>
      </c>
      <c r="G38" s="194"/>
    </row>
    <row r="39" spans="1:11" ht="18" customHeight="1" thickBot="1" x14ac:dyDescent="0.35">
      <c r="A39" s="545" t="s">
        <v>192</v>
      </c>
      <c r="B39" s="546"/>
      <c r="C39" s="546"/>
      <c r="D39" s="546"/>
      <c r="E39" s="547"/>
      <c r="F39" s="254">
        <f>F34</f>
        <v>0</v>
      </c>
    </row>
    <row r="40" spans="1:11" ht="46.95" customHeight="1" thickBot="1" x14ac:dyDescent="0.35">
      <c r="A40" s="551" t="s">
        <v>193</v>
      </c>
      <c r="B40" s="552"/>
      <c r="C40" s="552"/>
      <c r="D40" s="552"/>
      <c r="E40" s="553"/>
      <c r="F40" s="118">
        <f>F38*F39</f>
        <v>0</v>
      </c>
      <c r="G40" s="540" t="s">
        <v>110</v>
      </c>
      <c r="H40" s="541"/>
      <c r="I40" s="541"/>
      <c r="J40" s="541"/>
      <c r="K40" s="541"/>
    </row>
    <row r="41" spans="1:11" ht="14.4" thickBot="1" x14ac:dyDescent="0.35">
      <c r="A41" s="215"/>
      <c r="B41" s="215"/>
      <c r="C41" s="215"/>
      <c r="D41" s="215"/>
      <c r="E41" s="216"/>
    </row>
    <row r="42" spans="1:11" ht="30" customHeight="1" thickBot="1" x14ac:dyDescent="0.35">
      <c r="A42" s="554" t="s">
        <v>194</v>
      </c>
      <c r="B42" s="555"/>
      <c r="C42" s="555"/>
      <c r="D42" s="555"/>
      <c r="E42" s="555"/>
      <c r="F42" s="556"/>
    </row>
    <row r="43" spans="1:11" ht="84" customHeight="1" thickBot="1" x14ac:dyDescent="0.35">
      <c r="A43" s="475" t="s">
        <v>58</v>
      </c>
      <c r="B43" s="476"/>
      <c r="C43" s="476"/>
      <c r="D43" s="476"/>
      <c r="E43" s="476"/>
      <c r="F43" s="477"/>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txoU0vwAnOdSspm7qeAF2tsOJph629v4u/tUlsDgFwINpx3yNA8kTaBQygpvCXOFEJMXSVNdm0M1FbU554MIxQ==" saltValue="Frhy0E5H2maAkTdqkMg6Bw==" spinCount="100000" sheet="1" objects="1" scenarios="1" selectLockedCells="1"/>
  <mergeCells count="35">
    <mergeCell ref="G40:K40"/>
    <mergeCell ref="B27:E27"/>
    <mergeCell ref="B28:E28"/>
    <mergeCell ref="B29:E29"/>
    <mergeCell ref="B30:E30"/>
    <mergeCell ref="A38:E38"/>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s>
  <conditionalFormatting sqref="A42">
    <cfRule type="expression" dxfId="7" priority="1" stopIfTrue="1">
      <formula>#REF!&lt;&gt;$F$14</formula>
    </cfRule>
  </conditionalFormatting>
  <dataValidations count="8">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09B9FD16-A1A2-4B9A-BFFD-6B8F49418BD5}">
      <formula1>0</formula1>
      <formula2>1000</formula2>
    </dataValidation>
    <dataValidation allowBlank="1" sqref="F40" xr:uid="{A46A317C-2971-4B37-B460-6E7C075661E4}"/>
    <dataValidation type="whole" operator="lessThanOrEqual" allowBlank="1" showInputMessage="1" showErrorMessage="1" errorTitle="Cannot exceed cell F31" error="Total units requesting Administration Fee but cannot exceed the total number of units requesting Affordability Gap in cell F31." sqref="F39" xr:uid="{0741AA35-29DC-430D-A55F-4DB185ACA452}">
      <formula1>F34</formula1>
    </dataValidation>
    <dataValidation allowBlank="1" showInputMessage="1" showErrorMessage="1" prompt="Use Line 17 on Affordability Gap worksheet" sqref="A18" xr:uid="{B9A91F23-CE7D-485B-AC3F-E442CE886E0C}"/>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70159B4A-E100-48AA-BF96-A15D7EA4D184}"/>
    <dataValidation type="whole" operator="greaterThanOrEqual" allowBlank="1" showInputMessage="1" showErrorMessage="1" error="Enter whole number only." sqref="C6:C8 F12 F18:F24" xr:uid="{E76D447B-6F36-4102-A008-BA110F77BA03}">
      <formula1>-1</formula1>
    </dataValidation>
    <dataValidation type="whole" operator="greaterThanOrEqual" allowBlank="1" showInputMessage="1" showErrorMessage="1" error="Enter whole number only." sqref="F34" xr:uid="{EF194433-E0A5-4E83-B93F-FBE06FE6089A}">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F22E2C3F-7B07-453A-8A3D-4D5F57D9710E}">
      <formula1>$B$46:$B$49</formula1>
    </dataValidation>
  </dataValidations>
  <hyperlinks>
    <hyperlink ref="G24" r:id="rId1" xr:uid="{24778A3B-7643-42BC-93F7-CFFCEF47C90F}"/>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1D338598-DF2D-4EAD-88FC-4543D6FA87DE}">
          <x14:formula1>
            <xm:f>'1 - Leverage'!$D$14</xm:f>
          </x14:formula1>
          <xm:sqref>F25:F32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8B21-5C1C-4E3A-8E65-43371B47FB52}">
  <sheetPr>
    <tabColor theme="8" tint="0.39997558519241921"/>
    <pageSetUpPr fitToPage="1"/>
  </sheetPr>
  <dimension ref="A1:AD39"/>
  <sheetViews>
    <sheetView view="pageLayout" zoomScale="98" zoomScaleNormal="100" zoomScalePageLayoutView="98" workbookViewId="0">
      <selection activeCell="I15" sqref="I15"/>
    </sheetView>
  </sheetViews>
  <sheetFormatPr defaultColWidth="9.109375" defaultRowHeight="13.8" x14ac:dyDescent="0.3"/>
  <cols>
    <col min="1" max="1" width="19.5546875" style="90" customWidth="1"/>
    <col min="2" max="2" width="22" style="90" customWidth="1"/>
    <col min="3" max="3" width="14.5546875" style="90" customWidth="1"/>
    <col min="4" max="4" width="13.33203125" style="149" customWidth="1"/>
    <col min="5" max="5" width="13.33203125" style="90" customWidth="1"/>
    <col min="6" max="6" width="3.33203125" style="90" customWidth="1"/>
    <col min="7" max="7" width="18.109375" style="90" customWidth="1"/>
    <col min="8" max="8" width="24.109375" style="90" customWidth="1"/>
    <col min="9" max="9" width="13.33203125" style="90" customWidth="1"/>
    <col min="10" max="10" width="9" style="90" customWidth="1"/>
    <col min="11" max="11" width="9.109375" style="90" customWidth="1"/>
    <col min="12" max="16384" width="9.109375" style="90"/>
  </cols>
  <sheetData>
    <row r="1" spans="1:30" ht="25.2" customHeight="1" thickBot="1" x14ac:dyDescent="0.35">
      <c r="A1" s="427" t="s">
        <v>167</v>
      </c>
      <c r="B1" s="427"/>
      <c r="C1" s="427"/>
      <c r="D1" s="427"/>
      <c r="E1" s="427"/>
      <c r="F1" s="427"/>
      <c r="G1" s="427"/>
      <c r="H1" s="427"/>
      <c r="I1" s="427"/>
    </row>
    <row r="2" spans="1:30" ht="18.75" customHeight="1" thickBot="1" x14ac:dyDescent="0.35">
      <c r="A2" s="259" t="s">
        <v>60</v>
      </c>
      <c r="B2" s="443">
        <f>SUMMARY!C10</f>
        <v>0</v>
      </c>
      <c r="C2" s="444"/>
      <c r="D2" s="444"/>
      <c r="E2" s="445"/>
      <c r="F2" s="120"/>
      <c r="G2" s="180" t="s">
        <v>107</v>
      </c>
      <c r="H2" s="165"/>
      <c r="I2" s="127" t="s">
        <v>64</v>
      </c>
      <c r="J2" s="121"/>
    </row>
    <row r="3" spans="1:30" ht="18.75" customHeight="1" x14ac:dyDescent="0.3">
      <c r="A3" s="260" t="s">
        <v>61</v>
      </c>
      <c r="B3" s="446">
        <f>SUMMARY!C11</f>
        <v>0</v>
      </c>
      <c r="C3" s="447"/>
      <c r="D3" s="447"/>
      <c r="E3" s="448"/>
      <c r="F3" s="122"/>
      <c r="G3" s="432" t="s">
        <v>54</v>
      </c>
      <c r="H3" s="433"/>
      <c r="I3" s="128">
        <f>'3 - Project Info'!G34</f>
        <v>0</v>
      </c>
      <c r="J3" s="123"/>
    </row>
    <row r="4" spans="1:30" ht="18.75" customHeight="1" thickBot="1" x14ac:dyDescent="0.35">
      <c r="A4" s="261" t="s">
        <v>62</v>
      </c>
      <c r="B4" s="434">
        <f>'3 - Project Info'!B7</f>
        <v>0</v>
      </c>
      <c r="C4" s="435"/>
      <c r="D4" s="435"/>
      <c r="E4" s="436"/>
      <c r="F4" s="122"/>
      <c r="G4" s="437" t="s">
        <v>202</v>
      </c>
      <c r="H4" s="438"/>
      <c r="I4" s="129">
        <f>'3 - Project Info'!G35+'3 - Project Info'!G36+'3 - Project Info'!G37</f>
        <v>0</v>
      </c>
      <c r="J4" s="123"/>
    </row>
    <row r="5" spans="1:30" ht="18.75" customHeight="1" thickBot="1" x14ac:dyDescent="0.35">
      <c r="D5" s="90"/>
      <c r="F5" s="122"/>
      <c r="G5" s="170" t="s">
        <v>68</v>
      </c>
      <c r="H5" s="139"/>
      <c r="I5" s="129">
        <f>'3 - Project Info'!G51</f>
        <v>0</v>
      </c>
      <c r="J5" s="123"/>
    </row>
    <row r="6" spans="1:30" ht="19.2" customHeight="1" thickBot="1" x14ac:dyDescent="0.35">
      <c r="A6" s="306" t="s">
        <v>67</v>
      </c>
      <c r="B6" s="307"/>
      <c r="C6" s="439" t="s">
        <v>106</v>
      </c>
      <c r="D6" s="440"/>
      <c r="E6" s="307"/>
      <c r="F6" s="122"/>
      <c r="G6" s="441" t="s">
        <v>171</v>
      </c>
      <c r="H6" s="442"/>
      <c r="I6" s="315">
        <v>0</v>
      </c>
      <c r="J6" s="123"/>
    </row>
    <row r="7" spans="1:30" ht="19.2" customHeight="1" thickBot="1" x14ac:dyDescent="0.35">
      <c r="A7" s="124"/>
      <c r="B7" s="125"/>
      <c r="C7" s="125"/>
      <c r="D7" s="126"/>
      <c r="E7" s="125"/>
      <c r="F7" s="122"/>
      <c r="G7" s="173" t="s">
        <v>98</v>
      </c>
      <c r="H7" s="227"/>
      <c r="I7" s="69" t="e">
        <f>-(I6-($I$3+$I$4+$I$5))/I6</f>
        <v>#DIV/0!</v>
      </c>
      <c r="J7" s="123"/>
    </row>
    <row r="8" spans="1:30" ht="18.75" customHeight="1" thickBot="1" x14ac:dyDescent="0.35">
      <c r="A8" s="425" t="s">
        <v>109</v>
      </c>
      <c r="B8" s="426"/>
      <c r="C8" s="130" t="s">
        <v>64</v>
      </c>
      <c r="D8" s="308" t="s">
        <v>65</v>
      </c>
      <c r="E8" s="130" t="s">
        <v>66</v>
      </c>
      <c r="F8" s="122"/>
      <c r="G8" s="173" t="s">
        <v>116</v>
      </c>
      <c r="H8" s="227"/>
      <c r="I8" s="316">
        <v>0</v>
      </c>
      <c r="J8" s="123"/>
    </row>
    <row r="9" spans="1:30" ht="18.75" customHeight="1" x14ac:dyDescent="0.3">
      <c r="A9" s="423" t="s">
        <v>151</v>
      </c>
      <c r="B9" s="424"/>
      <c r="C9" s="131">
        <f>'3 - Value Gap'!H13</f>
        <v>0</v>
      </c>
      <c r="D9" s="309">
        <v>0</v>
      </c>
      <c r="E9" s="132">
        <f>D9*$B$6</f>
        <v>0</v>
      </c>
      <c r="F9" s="122"/>
      <c r="G9" s="173" t="s">
        <v>117</v>
      </c>
      <c r="H9" s="227"/>
      <c r="I9" s="69" t="e">
        <f>-(I8-($I$3+$I$4+$I$5))/I8</f>
        <v>#DIV/0!</v>
      </c>
      <c r="J9" s="123"/>
    </row>
    <row r="10" spans="1:30" ht="18.75" customHeight="1" thickBot="1" x14ac:dyDescent="0.35">
      <c r="A10" s="428" t="s">
        <v>150</v>
      </c>
      <c r="B10" s="429"/>
      <c r="C10" s="220">
        <f>'3 - Value Gap'!H14</f>
        <v>0</v>
      </c>
      <c r="D10" s="310">
        <v>0</v>
      </c>
      <c r="E10" s="221">
        <f>D10*$B$6</f>
        <v>0</v>
      </c>
      <c r="F10" s="122"/>
      <c r="G10" s="451" t="s">
        <v>228</v>
      </c>
      <c r="H10" s="452"/>
      <c r="I10" s="317">
        <v>0</v>
      </c>
      <c r="J10" s="123"/>
    </row>
    <row r="11" spans="1:30" ht="18.75" customHeight="1" thickBot="1" x14ac:dyDescent="0.35">
      <c r="A11" s="430" t="s">
        <v>165</v>
      </c>
      <c r="B11" s="431"/>
      <c r="C11" s="264">
        <f>SUM(C9:C10)</f>
        <v>0</v>
      </c>
      <c r="D11" s="264">
        <f>SUM(D9:D10)</f>
        <v>0</v>
      </c>
      <c r="E11" s="74">
        <f>SUM(E9:E10)</f>
        <v>0</v>
      </c>
      <c r="F11" s="122"/>
      <c r="G11" s="453" t="s">
        <v>225</v>
      </c>
      <c r="H11" s="454"/>
      <c r="I11" s="71" t="e">
        <f>-(I10-($I$3+$I$4+$I$5))/I10</f>
        <v>#DIV/0!</v>
      </c>
      <c r="J11" s="123"/>
    </row>
    <row r="12" spans="1:30" ht="18" customHeight="1" x14ac:dyDescent="0.3">
      <c r="A12" s="421" t="s">
        <v>161</v>
      </c>
      <c r="B12" s="422"/>
      <c r="C12" s="311">
        <v>0</v>
      </c>
      <c r="D12" s="312">
        <v>0</v>
      </c>
      <c r="E12" s="263"/>
      <c r="F12" s="122"/>
      <c r="G12" s="170" t="s">
        <v>135</v>
      </c>
      <c r="H12" s="230"/>
      <c r="I12" s="129">
        <f>'3 - Project Info'!G57</f>
        <v>0</v>
      </c>
      <c r="J12" s="123"/>
    </row>
    <row r="13" spans="1:30" ht="17.399999999999999" customHeight="1" thickBot="1" x14ac:dyDescent="0.35">
      <c r="A13" s="419" t="s">
        <v>69</v>
      </c>
      <c r="B13" s="420"/>
      <c r="C13" s="269" t="e">
        <f>-((C12-(C11))/C12)</f>
        <v>#DIV/0!</v>
      </c>
      <c r="D13" s="265" t="e">
        <f>-((D12-(D11))/D12)</f>
        <v>#DIV/0!</v>
      </c>
      <c r="E13" s="262"/>
      <c r="F13" s="125"/>
      <c r="G13" s="171" t="s">
        <v>71</v>
      </c>
      <c r="H13" s="166"/>
      <c r="I13" s="134">
        <f>'3 - Project Info'!G58</f>
        <v>0</v>
      </c>
      <c r="J13" s="125"/>
      <c r="U13" s="133"/>
      <c r="V13" s="133"/>
      <c r="W13" s="133"/>
      <c r="X13" s="133"/>
      <c r="Y13" s="133"/>
      <c r="Z13" s="133"/>
      <c r="AA13" s="133"/>
      <c r="AB13" s="133"/>
      <c r="AC13" s="133"/>
      <c r="AD13" s="133"/>
    </row>
    <row r="14" spans="1:30" ht="17.399999999999999" customHeight="1" thickBot="1" x14ac:dyDescent="0.35">
      <c r="A14" s="419" t="s">
        <v>226</v>
      </c>
      <c r="B14" s="420"/>
      <c r="C14" s="313">
        <v>0</v>
      </c>
      <c r="D14" s="314">
        <v>0</v>
      </c>
      <c r="E14" s="262"/>
      <c r="F14" s="125"/>
      <c r="G14" s="174" t="s">
        <v>99</v>
      </c>
      <c r="H14" s="167"/>
      <c r="I14" s="70">
        <f>SUM(I3:I5)+I13</f>
        <v>0</v>
      </c>
      <c r="J14" s="125"/>
      <c r="U14" s="133"/>
      <c r="V14" s="133"/>
      <c r="W14" s="133"/>
      <c r="X14" s="133"/>
      <c r="Y14" s="133"/>
      <c r="Z14" s="133"/>
      <c r="AA14" s="133"/>
      <c r="AB14" s="133"/>
      <c r="AC14" s="133"/>
      <c r="AD14" s="133"/>
    </row>
    <row r="15" spans="1:30" ht="17.399999999999999" customHeight="1" thickBot="1" x14ac:dyDescent="0.35">
      <c r="A15" s="417" t="s">
        <v>225</v>
      </c>
      <c r="B15" s="418"/>
      <c r="C15" s="270" t="e">
        <f>-((C14-(C11))/C14)</f>
        <v>#DIV/0!</v>
      </c>
      <c r="D15" s="266" t="e">
        <f>-((D14-(D11))/D14)</f>
        <v>#DIV/0!</v>
      </c>
      <c r="E15" s="262"/>
      <c r="F15" s="125"/>
      <c r="G15" s="175" t="s">
        <v>108</v>
      </c>
      <c r="H15" s="168"/>
      <c r="I15" s="318">
        <v>0</v>
      </c>
      <c r="J15" s="125"/>
      <c r="U15" s="133"/>
      <c r="V15" s="133"/>
      <c r="W15" s="133"/>
      <c r="X15" s="133"/>
      <c r="Y15" s="133"/>
      <c r="Z15" s="133"/>
      <c r="AA15" s="133"/>
      <c r="AB15" s="133"/>
      <c r="AC15" s="133"/>
      <c r="AD15" s="133"/>
    </row>
    <row r="16" spans="1:30" ht="17.399999999999999" customHeight="1" thickBot="1" x14ac:dyDescent="0.35">
      <c r="D16" s="258"/>
      <c r="E16" s="160"/>
      <c r="F16" s="125"/>
      <c r="G16" s="173" t="s">
        <v>69</v>
      </c>
      <c r="H16" s="227"/>
      <c r="I16" s="69" t="e">
        <f>-((I15-I14)/I15)</f>
        <v>#DIV/0!</v>
      </c>
      <c r="J16" s="125"/>
      <c r="U16" s="133"/>
      <c r="V16" s="133"/>
      <c r="W16" s="133"/>
      <c r="X16" s="133"/>
      <c r="Y16" s="133"/>
      <c r="Z16" s="133"/>
      <c r="AA16" s="133"/>
      <c r="AB16" s="133"/>
      <c r="AC16" s="133"/>
      <c r="AD16" s="133"/>
    </row>
    <row r="17" spans="1:10" ht="18.75" customHeight="1" thickBot="1" x14ac:dyDescent="0.35">
      <c r="A17" s="415" t="s">
        <v>123</v>
      </c>
      <c r="B17" s="416"/>
      <c r="C17" s="130" t="s">
        <v>64</v>
      </c>
      <c r="D17" s="308" t="s">
        <v>65</v>
      </c>
      <c r="E17" s="130" t="s">
        <v>66</v>
      </c>
      <c r="F17" s="133"/>
      <c r="G17" s="176" t="s">
        <v>114</v>
      </c>
      <c r="H17" s="169"/>
      <c r="I17" s="319">
        <v>0</v>
      </c>
      <c r="J17" s="133"/>
    </row>
    <row r="18" spans="1:10" ht="18.75" customHeight="1" thickBot="1" x14ac:dyDescent="0.35">
      <c r="A18" s="172" t="s">
        <v>100</v>
      </c>
      <c r="B18" s="138"/>
      <c r="C18" s="156">
        <f>I34</f>
        <v>0</v>
      </c>
      <c r="D18" s="309">
        <v>0</v>
      </c>
      <c r="E18" s="156">
        <f>D18*$E$6</f>
        <v>0</v>
      </c>
      <c r="G18" s="173" t="s">
        <v>115</v>
      </c>
      <c r="H18" s="227"/>
      <c r="I18" s="69" t="e">
        <f>-((I17-I14)/I17)</f>
        <v>#DIV/0!</v>
      </c>
    </row>
    <row r="19" spans="1:10" ht="18.75" customHeight="1" x14ac:dyDescent="0.3">
      <c r="A19" s="331" t="s">
        <v>150</v>
      </c>
      <c r="B19" s="332"/>
      <c r="C19" s="156">
        <f>'3 - Aff Gap'!F22</f>
        <v>0</v>
      </c>
      <c r="D19" s="309">
        <v>0</v>
      </c>
      <c r="E19" s="156">
        <f>D19*$E$6</f>
        <v>0</v>
      </c>
      <c r="G19" s="451" t="s">
        <v>228</v>
      </c>
      <c r="H19" s="452"/>
      <c r="I19" s="317">
        <v>0</v>
      </c>
    </row>
    <row r="20" spans="1:10" s="133" customFormat="1" ht="18.75" customHeight="1" thickBot="1" x14ac:dyDescent="0.35">
      <c r="A20" s="178" t="s">
        <v>101</v>
      </c>
      <c r="B20" s="181"/>
      <c r="C20" s="140">
        <f>'3 - Aff Gap'!F38</f>
        <v>0</v>
      </c>
      <c r="D20" s="310">
        <v>0</v>
      </c>
      <c r="E20" s="156">
        <f>D20*$E$6</f>
        <v>0</v>
      </c>
      <c r="G20" s="453" t="s">
        <v>225</v>
      </c>
      <c r="H20" s="454"/>
      <c r="I20" s="71" t="e">
        <f>-((I19-(I14))/I19)</f>
        <v>#DIV/0!</v>
      </c>
    </row>
    <row r="21" spans="1:10" ht="18.600000000000001" customHeight="1" thickBot="1" x14ac:dyDescent="0.35">
      <c r="A21" s="267" t="s">
        <v>102</v>
      </c>
      <c r="B21" s="268"/>
      <c r="C21" s="264">
        <f>SUM(C18:C20)</f>
        <v>0</v>
      </c>
      <c r="D21" s="264">
        <f>SUM(D18:D20)</f>
        <v>0</v>
      </c>
      <c r="E21" s="74">
        <f>D21*$E$6</f>
        <v>0</v>
      </c>
    </row>
    <row r="22" spans="1:10" ht="18.75" customHeight="1" x14ac:dyDescent="0.3">
      <c r="A22" s="421" t="s">
        <v>162</v>
      </c>
      <c r="B22" s="422"/>
      <c r="C22" s="311">
        <v>0</v>
      </c>
      <c r="D22" s="312">
        <v>0</v>
      </c>
      <c r="E22" s="160"/>
      <c r="G22" s="180" t="s">
        <v>109</v>
      </c>
      <c r="H22" s="165"/>
      <c r="I22" s="127" t="s">
        <v>64</v>
      </c>
    </row>
    <row r="23" spans="1:10" ht="18" customHeight="1" x14ac:dyDescent="0.3">
      <c r="A23" s="419" t="s">
        <v>69</v>
      </c>
      <c r="B23" s="420"/>
      <c r="C23" s="269" t="e">
        <f>-((C22-C18)/C22)</f>
        <v>#DIV/0!</v>
      </c>
      <c r="D23" s="265" t="e">
        <f>-((D22-D18)/D22)</f>
        <v>#DIV/0!</v>
      </c>
      <c r="E23" s="160"/>
      <c r="G23" s="178" t="s">
        <v>121</v>
      </c>
      <c r="H23" s="157"/>
      <c r="I23" s="164">
        <f>'3 - Value Gap'!H13+'3 - Value Gap'!H14</f>
        <v>0</v>
      </c>
    </row>
    <row r="24" spans="1:10" ht="18" customHeight="1" thickBot="1" x14ac:dyDescent="0.35">
      <c r="A24" s="419" t="s">
        <v>227</v>
      </c>
      <c r="B24" s="420"/>
      <c r="C24" s="313">
        <v>0</v>
      </c>
      <c r="D24" s="314">
        <v>0</v>
      </c>
      <c r="E24" s="160"/>
      <c r="G24" s="186" t="s">
        <v>170</v>
      </c>
      <c r="H24" s="187"/>
      <c r="I24" s="188">
        <f>SUM('3 - Value Gap'!H15:H22)</f>
        <v>0</v>
      </c>
    </row>
    <row r="25" spans="1:10" ht="18" customHeight="1" thickBot="1" x14ac:dyDescent="0.35">
      <c r="A25" s="417" t="s">
        <v>225</v>
      </c>
      <c r="B25" s="418"/>
      <c r="C25" s="270" t="e">
        <f>-((C24-(C18))/C24)</f>
        <v>#DIV/0!</v>
      </c>
      <c r="D25" s="266" t="e">
        <f>-((D24-(D18))/D24)</f>
        <v>#DIV/0!</v>
      </c>
      <c r="E25" s="160"/>
      <c r="G25" s="184" t="s">
        <v>73</v>
      </c>
      <c r="H25" s="185"/>
      <c r="I25" s="72">
        <f>SUM(I23:I24)</f>
        <v>0</v>
      </c>
    </row>
    <row r="26" spans="1:10" ht="18.75" customHeight="1" thickBot="1" x14ac:dyDescent="0.35">
      <c r="A26" s="135"/>
      <c r="B26" s="135"/>
      <c r="C26" s="135"/>
      <c r="D26" s="136"/>
      <c r="E26" s="137"/>
    </row>
    <row r="27" spans="1:10" ht="18.75" customHeight="1" thickBot="1" x14ac:dyDescent="0.35">
      <c r="A27" s="415" t="s">
        <v>223</v>
      </c>
      <c r="B27" s="416"/>
      <c r="C27" s="130" t="s">
        <v>64</v>
      </c>
      <c r="E27" s="159"/>
      <c r="G27" s="177" t="s">
        <v>104</v>
      </c>
      <c r="H27" s="228"/>
      <c r="I27" s="130" t="s">
        <v>64</v>
      </c>
    </row>
    <row r="28" spans="1:10" ht="18.75" customHeight="1" x14ac:dyDescent="0.3">
      <c r="A28" s="336" t="s">
        <v>221</v>
      </c>
      <c r="B28" s="333"/>
      <c r="C28" s="156">
        <f>'3 - Project Info'!F29</f>
        <v>0</v>
      </c>
      <c r="E28" s="160"/>
      <c r="G28" s="172" t="s">
        <v>75</v>
      </c>
      <c r="H28" s="138"/>
      <c r="I28" s="156">
        <f>'3 - Aff Gap'!F11</f>
        <v>0</v>
      </c>
    </row>
    <row r="29" spans="1:10" ht="18" customHeight="1" thickBot="1" x14ac:dyDescent="0.35">
      <c r="A29" s="334" t="s">
        <v>222</v>
      </c>
      <c r="B29" s="335"/>
      <c r="C29" s="337">
        <f>'3 - Project Info'!F30</f>
        <v>0</v>
      </c>
      <c r="E29" s="160"/>
      <c r="G29" s="178" t="s">
        <v>76</v>
      </c>
      <c r="H29" s="182"/>
      <c r="I29" s="156">
        <f>'3 - Aff Gap'!F12</f>
        <v>0</v>
      </c>
    </row>
    <row r="30" spans="1:10" ht="18" customHeight="1" thickBot="1" x14ac:dyDescent="0.35">
      <c r="E30" s="160"/>
      <c r="G30" s="179" t="s">
        <v>78</v>
      </c>
      <c r="H30" s="73"/>
      <c r="I30" s="75">
        <f>SUM(I28:I29)</f>
        <v>0</v>
      </c>
    </row>
    <row r="31" spans="1:10" ht="18" customHeight="1" thickBot="1" x14ac:dyDescent="0.35">
      <c r="A31" s="189" t="s">
        <v>122</v>
      </c>
      <c r="B31" s="255" t="s">
        <v>80</v>
      </c>
      <c r="C31" s="255" t="s">
        <v>81</v>
      </c>
      <c r="D31" s="256" t="s">
        <v>70</v>
      </c>
      <c r="E31" s="162"/>
    </row>
    <row r="32" spans="1:10" ht="18" customHeight="1" thickBot="1" x14ac:dyDescent="0.35">
      <c r="A32" s="141" t="str">
        <f>'3 - Leverage'!B7</f>
        <v>Click to Enter</v>
      </c>
      <c r="B32" s="142">
        <f>'3 - Leverage'!D7</f>
        <v>0</v>
      </c>
      <c r="C32" s="143" t="str">
        <f>'3 - Leverage'!A7</f>
        <v>Click to Enter</v>
      </c>
      <c r="D32" s="144" t="str">
        <f>'3 - Leverage'!E7</f>
        <v>Click to Enter</v>
      </c>
      <c r="E32" s="162"/>
      <c r="G32" s="177" t="s">
        <v>103</v>
      </c>
      <c r="H32" s="229"/>
      <c r="I32" s="130" t="s">
        <v>64</v>
      </c>
    </row>
    <row r="33" spans="1:9" ht="18" customHeight="1" x14ac:dyDescent="0.3">
      <c r="A33" s="145" t="str">
        <f>'3 - Leverage'!B8</f>
        <v>Click to Enter</v>
      </c>
      <c r="B33" s="146">
        <f>'3 - Leverage'!D8</f>
        <v>0</v>
      </c>
      <c r="C33" s="147" t="str">
        <f>'3 - Leverage'!A8</f>
        <v>Click to Enter</v>
      </c>
      <c r="D33" s="148" t="str">
        <f>'3 - Leverage'!E8</f>
        <v>Click to Enter</v>
      </c>
      <c r="E33" s="160"/>
      <c r="G33" s="449" t="s">
        <v>203</v>
      </c>
      <c r="H33" s="450"/>
      <c r="I33" s="156">
        <f>'3 - Aff Gap'!F19+'3 - Aff Gap'!F20</f>
        <v>0</v>
      </c>
    </row>
    <row r="34" spans="1:9" ht="18" customHeight="1" x14ac:dyDescent="0.3">
      <c r="A34" s="145" t="str">
        <f>'3 - Leverage'!B9</f>
        <v>Click to Enter</v>
      </c>
      <c r="B34" s="146">
        <f>'3 - Leverage'!D9</f>
        <v>0</v>
      </c>
      <c r="C34" s="147" t="str">
        <f>'3 - Leverage'!A9</f>
        <v>Click to Enter</v>
      </c>
      <c r="D34" s="148" t="str">
        <f>'3 - Leverage'!E9</f>
        <v>Click to Enter</v>
      </c>
      <c r="E34" s="163"/>
      <c r="G34" s="178" t="s">
        <v>120</v>
      </c>
      <c r="H34" s="157"/>
      <c r="I34" s="156">
        <f>'3 - Aff Gap'!F21</f>
        <v>0</v>
      </c>
    </row>
    <row r="35" spans="1:9" ht="19.95" customHeight="1" x14ac:dyDescent="0.3">
      <c r="A35" s="145" t="str">
        <f>'3 - Leverage'!B10</f>
        <v>Click to Enter</v>
      </c>
      <c r="B35" s="146">
        <f>'3 - Leverage'!D10</f>
        <v>0</v>
      </c>
      <c r="C35" s="147" t="str">
        <f>'3 - Leverage'!A10</f>
        <v>Click to Enter</v>
      </c>
      <c r="D35" s="148" t="str">
        <f>'3 - Leverage'!E10</f>
        <v>Click to Enter</v>
      </c>
      <c r="E35" s="163"/>
      <c r="G35" s="170" t="s">
        <v>82</v>
      </c>
      <c r="H35" s="230"/>
      <c r="I35" s="156">
        <f>'3 - Aff Gap'!F23</f>
        <v>0</v>
      </c>
    </row>
    <row r="36" spans="1:9" ht="18.75" customHeight="1" x14ac:dyDescent="0.3">
      <c r="A36" s="145" t="str">
        <f>'3 - Leverage'!B11</f>
        <v>Click to Enter</v>
      </c>
      <c r="B36" s="146">
        <f>'3 - Leverage'!D11</f>
        <v>0</v>
      </c>
      <c r="C36" s="147" t="str">
        <f>'3 - Leverage'!A11</f>
        <v>Click to Enter</v>
      </c>
      <c r="D36" s="148" t="str">
        <f>'3 - Leverage'!E11</f>
        <v>Click to Enter</v>
      </c>
      <c r="E36" s="163"/>
      <c r="G36" s="170" t="s">
        <v>83</v>
      </c>
      <c r="H36" s="230"/>
      <c r="I36" s="156">
        <f>'3 - Aff Gap'!F24</f>
        <v>0</v>
      </c>
    </row>
    <row r="37" spans="1:9" ht="18.75" customHeight="1" thickBot="1" x14ac:dyDescent="0.35">
      <c r="A37" s="145" t="str">
        <f>'3 - Leverage'!B12</f>
        <v>Click to Enter</v>
      </c>
      <c r="B37" s="146">
        <f>'3 - Leverage'!D12</f>
        <v>0</v>
      </c>
      <c r="C37" s="147" t="str">
        <f>'3 - Leverage'!A12</f>
        <v>Click to Enter</v>
      </c>
      <c r="D37" s="148" t="str">
        <f>'3 - Leverage'!E12</f>
        <v>Click to Enter</v>
      </c>
      <c r="E37" s="161"/>
      <c r="G37" s="186" t="s">
        <v>170</v>
      </c>
      <c r="H37" s="187"/>
      <c r="I37" s="150">
        <f>SUM('3 - Aff Gap'!F25:F32)</f>
        <v>0</v>
      </c>
    </row>
    <row r="38" spans="1:9" ht="18.75" customHeight="1" thickBot="1" x14ac:dyDescent="0.35">
      <c r="A38" s="145" t="str">
        <f>'3 - Leverage'!B13</f>
        <v>Click to Enter</v>
      </c>
      <c r="B38" s="146">
        <f>'3 - Leverage'!D13</f>
        <v>0</v>
      </c>
      <c r="C38" s="147" t="str">
        <f>'3 - Leverage'!A13</f>
        <v>Click to Enter</v>
      </c>
      <c r="D38" s="148" t="str">
        <f>'3 - Leverage'!E13</f>
        <v>Click to Enter</v>
      </c>
      <c r="E38" s="161"/>
      <c r="G38" s="183" t="s">
        <v>84</v>
      </c>
      <c r="H38" s="158"/>
      <c r="I38" s="72">
        <f>SUM(I33:I37)</f>
        <v>0</v>
      </c>
    </row>
    <row r="39" spans="1:9" x14ac:dyDescent="0.3">
      <c r="I39" s="91"/>
    </row>
  </sheetData>
  <sheetProtection algorithmName="SHA-512" hashValue="xe6X0plr0Gs2UT81ODYmIFW6AAptjT4NtzdyLrEOU0cITvwWknNPnZe1fVZILKiTvV2Rp2hTMmqgtjpYtEXRqA==" saltValue="jitXK2N90M8eJSPmeNX4HQ==" spinCount="100000" sheet="1" objects="1" scenarios="1" selectLockedCells="1"/>
  <mergeCells count="27">
    <mergeCell ref="G33:H33"/>
    <mergeCell ref="G10:H10"/>
    <mergeCell ref="G11:H11"/>
    <mergeCell ref="G19:H19"/>
    <mergeCell ref="G20:H20"/>
    <mergeCell ref="A15:B15"/>
    <mergeCell ref="A24:B24"/>
    <mergeCell ref="A1:I1"/>
    <mergeCell ref="B2:E2"/>
    <mergeCell ref="B3:E3"/>
    <mergeCell ref="B4:E4"/>
    <mergeCell ref="A27:B27"/>
    <mergeCell ref="A25:B25"/>
    <mergeCell ref="G6:H6"/>
    <mergeCell ref="G3:H3"/>
    <mergeCell ref="G4:H4"/>
    <mergeCell ref="A11:B11"/>
    <mergeCell ref="A12:B12"/>
    <mergeCell ref="A13:B13"/>
    <mergeCell ref="C6:D6"/>
    <mergeCell ref="A8:B8"/>
    <mergeCell ref="A9:B9"/>
    <mergeCell ref="A10:B10"/>
    <mergeCell ref="A22:B22"/>
    <mergeCell ref="A23:B23"/>
    <mergeCell ref="A17:B17"/>
    <mergeCell ref="A14:B14"/>
  </mergeCells>
  <conditionalFormatting sqref="C13:D13 C15:D15">
    <cfRule type="cellIs" dxfId="6" priority="9" operator="greaterThan">
      <formula>0</formula>
    </cfRule>
  </conditionalFormatting>
  <conditionalFormatting sqref="C25:D25">
    <cfRule type="cellIs" dxfId="5" priority="1" operator="greaterThan">
      <formula>0</formula>
    </cfRule>
  </conditionalFormatting>
  <conditionalFormatting sqref="I11">
    <cfRule type="cellIs" dxfId="4" priority="5" operator="greaterThan">
      <formula>0</formula>
    </cfRule>
  </conditionalFormatting>
  <conditionalFormatting sqref="I20">
    <cfRule type="cellIs" dxfId="3" priority="3" operator="greaterThan">
      <formula>0</formula>
    </cfRule>
  </conditionalFormatting>
  <dataValidations xWindow="448" yWindow="648" count="8">
    <dataValidation allowBlank="1" showErrorMessage="1" sqref="E16" xr:uid="{44427FA0-5005-4928-A400-6EF747A9A3B9}"/>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675BA301-1FEA-49CE-9D34-C25B79DE620F}"/>
    <dataValidation allowBlank="1" promptTitle="Review Multiple Sources" prompt="Review the Leverage Workbook and leverage documentation. If no committed leverage is available, enter $0. If there are multiple committed sources, identify the source and amount on separate lines." sqref="I24" xr:uid="{EBD0AC1A-938E-46D5-BF77-813B1D793EBA}"/>
    <dataValidation allowBlank="1" sqref="D16 E17:E21" xr:uid="{350F2C9E-7FC7-4D14-9E8F-06908AEC5849}"/>
    <dataValidation allowBlank="1" showInputMessage="1" showErrorMessage="1" promptTitle="Do Not Use with CLT Requests" prompt="The Impact Fund Historical 80th Percentile is not applicable to CLT requests. Please disregard this field for CLT proposals." sqref="D12 D22 D14 D24" xr:uid="{945FB0D5-7894-441A-BFC9-2DE2AD707AC8}"/>
    <dataValidation errorStyle="information" allowBlank="1" showInputMessage="1" showErrorMessage="1" promptTitle="Do Not Use with CLT Requests" prompt="The Impact Fund Historical 80th Percentile is not applicable to CLT requests. Please disregard this field for CLT proposals." sqref="C12 C22" xr:uid="{B41A471A-A818-4953-BEED-7D0B7B752545}"/>
    <dataValidation errorStyle="information" allowBlank="1" showErrorMessage="1" promptTitle="Do Not Use with CLT Requests" prompt="The Impact Fund Historical 80th Percentile is not applicable to CLT requests. Please disregard this field for CLT proposals." sqref="C14 C24 I10 I19" xr:uid="{48B12899-BE24-43CF-8376-BFBFFB6B0FDA}"/>
    <dataValidation type="whole" operator="lessThanOrEqual" allowBlank="1" showInputMessage="1" showErrorMessage="1" sqref="D9:D10 D18:D20" xr:uid="{DC8AA67E-31E6-4D35-AA90-225DEDFFC5CA}">
      <formula1>C9</formula1>
    </dataValidation>
  </dataValidations>
  <printOptions horizontalCentered="1" verticalCentered="1"/>
  <pageMargins left="0.25" right="0.25" top="0.25" bottom="0.25" header="0.3" footer="0.3"/>
  <pageSetup paperSize="17" scale="94" orientation="portrait" verticalDpi="360" r:id="rId1"/>
  <extLst>
    <ext xmlns:x14="http://schemas.microsoft.com/office/spreadsheetml/2009/9/main" uri="{CCE6A557-97BC-4b89-ADB6-D9C93CAAB3DF}">
      <x14:dataValidations xmlns:xm="http://schemas.microsoft.com/office/excel/2006/main" xWindow="448" yWindow="648" count="2">
        <x14:dataValidation type="whole" operator="lessThanOrEqual" allowBlank="1" showInputMessage="1" showErrorMessage="1" xr:uid="{3252DC43-F122-4662-9C1A-8CB442A0B6FD}">
          <x14:formula1>
            <xm:f>'3 - Aff Gap'!F34</xm:f>
          </x14:formula1>
          <xm:sqref>E6</xm:sqref>
        </x14:dataValidation>
        <x14:dataValidation type="whole" operator="lessThanOrEqual" allowBlank="1" showInputMessage="1" showErrorMessage="1" xr:uid="{8D575993-91D5-4F93-A600-64DA2AD39153}">
          <x14:formula1>
            <xm:f>'3 - Value Gap'!H25</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2CD3-04C1-4FB8-9001-E6CE287B731A}">
  <sheetPr>
    <tabColor theme="8" tint="0.39997558519241921"/>
    <pageSetUpPr fitToPage="1"/>
  </sheetPr>
  <dimension ref="A1:K80"/>
  <sheetViews>
    <sheetView showGridLines="0" topLeftCell="A26" zoomScaleNormal="100" workbookViewId="0">
      <selection activeCell="G36" sqref="G36"/>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200</v>
      </c>
    </row>
    <row r="8" spans="1:9" ht="15.6" customHeight="1" thickBot="1" x14ac:dyDescent="0.3">
      <c r="A8" s="58" t="s">
        <v>166</v>
      </c>
      <c r="B8" s="36"/>
      <c r="D8" s="8"/>
      <c r="E8" s="8"/>
      <c r="F8" s="8"/>
      <c r="G8" s="9"/>
    </row>
    <row r="9" spans="1:9" ht="15.75" customHeight="1" thickBot="1" x14ac:dyDescent="0.3">
      <c r="A9" s="7"/>
      <c r="B9" s="34" t="s">
        <v>29</v>
      </c>
      <c r="C9" s="8"/>
      <c r="D9" s="8"/>
      <c r="E9" s="8"/>
      <c r="F9" s="64" t="s">
        <v>14</v>
      </c>
      <c r="G9" s="9"/>
      <c r="H9" s="345"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75"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220</v>
      </c>
      <c r="B28" s="152"/>
      <c r="F28" s="11"/>
      <c r="G28" s="12"/>
      <c r="H28" s="116"/>
    </row>
    <row r="29" spans="1:8" ht="15.75" customHeight="1" thickBot="1" x14ac:dyDescent="0.3">
      <c r="A29" s="151"/>
      <c r="B29" s="57" t="s">
        <v>221</v>
      </c>
      <c r="F29" s="64"/>
      <c r="G29" s="12"/>
      <c r="H29" s="116"/>
    </row>
    <row r="30" spans="1:8" ht="15.75" customHeight="1" thickBot="1" x14ac:dyDescent="0.3">
      <c r="A30" s="151"/>
      <c r="B30" s="57" t="s">
        <v>222</v>
      </c>
      <c r="F30" s="64"/>
      <c r="G30" s="12"/>
      <c r="H30" s="116"/>
    </row>
    <row r="31" spans="1:8" ht="15.6"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110">
        <v>0</v>
      </c>
    </row>
    <row r="35" spans="1:11" ht="19.2" customHeight="1" x14ac:dyDescent="0.25">
      <c r="A35" s="7"/>
      <c r="B35" s="11"/>
      <c r="C35" s="40" t="s">
        <v>86</v>
      </c>
      <c r="D35" s="39"/>
      <c r="E35" s="39"/>
      <c r="F35" s="39"/>
      <c r="G35" s="111">
        <v>0</v>
      </c>
    </row>
    <row r="36" spans="1:11" ht="19.2" customHeight="1" x14ac:dyDescent="0.25">
      <c r="A36" s="7"/>
      <c r="B36" s="11"/>
      <c r="C36" s="323" t="s">
        <v>207</v>
      </c>
      <c r="D36" s="324"/>
      <c r="E36" s="324"/>
      <c r="F36" s="324"/>
      <c r="G36" s="111">
        <v>0</v>
      </c>
    </row>
    <row r="37" spans="1:11" ht="19.2" customHeight="1" thickBot="1" x14ac:dyDescent="0.3">
      <c r="A37" s="7"/>
      <c r="B37" s="11"/>
      <c r="C37" s="224" t="s">
        <v>219</v>
      </c>
      <c r="D37" s="44"/>
      <c r="E37" s="85"/>
      <c r="F37" s="86"/>
      <c r="G37" s="11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81" t="s">
        <v>212</v>
      </c>
      <c r="D41" s="482"/>
      <c r="E41" s="482"/>
      <c r="F41" s="482"/>
      <c r="G41" s="347">
        <v>0</v>
      </c>
      <c r="H41" s="226"/>
      <c r="I41" s="10"/>
      <c r="J41" s="10"/>
      <c r="K41" s="10"/>
    </row>
    <row r="42" spans="1:11" ht="19.2" customHeight="1" x14ac:dyDescent="0.25">
      <c r="A42" s="7"/>
      <c r="B42" s="11"/>
      <c r="C42" s="326" t="s">
        <v>213</v>
      </c>
      <c r="D42" s="327"/>
      <c r="E42" s="327"/>
      <c r="F42" s="327"/>
      <c r="G42" s="348">
        <v>0</v>
      </c>
      <c r="H42" s="226"/>
      <c r="I42" s="10"/>
      <c r="J42" s="10"/>
      <c r="K42" s="10"/>
    </row>
    <row r="43" spans="1:11" ht="19.2" customHeight="1" x14ac:dyDescent="0.25">
      <c r="A43" s="7"/>
      <c r="B43" s="11"/>
      <c r="C43" s="326" t="s">
        <v>211</v>
      </c>
      <c r="D43" s="327"/>
      <c r="E43" s="327"/>
      <c r="F43" s="327"/>
      <c r="G43" s="348">
        <v>0</v>
      </c>
      <c r="H43" s="226"/>
      <c r="I43" s="10"/>
      <c r="J43" s="10"/>
      <c r="K43" s="10"/>
    </row>
    <row r="44" spans="1:11" ht="19.2" customHeight="1" x14ac:dyDescent="0.25">
      <c r="A44" s="7"/>
      <c r="B44" s="11"/>
      <c r="C44" s="326" t="s">
        <v>208</v>
      </c>
      <c r="D44" s="327"/>
      <c r="E44" s="327"/>
      <c r="F44" s="327"/>
      <c r="G44" s="348">
        <v>0</v>
      </c>
      <c r="H44" s="226"/>
      <c r="I44" s="10"/>
      <c r="J44" s="10"/>
      <c r="K44" s="10"/>
    </row>
    <row r="45" spans="1:11" ht="19.2" customHeight="1" x14ac:dyDescent="0.25">
      <c r="A45" s="7"/>
      <c r="B45" s="11"/>
      <c r="C45" s="326" t="s">
        <v>210</v>
      </c>
      <c r="D45" s="327"/>
      <c r="E45" s="327"/>
      <c r="F45" s="327"/>
      <c r="G45" s="348">
        <v>0</v>
      </c>
      <c r="H45" s="226"/>
      <c r="I45" s="10"/>
      <c r="J45" s="10"/>
      <c r="K45" s="10"/>
    </row>
    <row r="46" spans="1:11" ht="19.2" customHeight="1" x14ac:dyDescent="0.25">
      <c r="A46" s="7"/>
      <c r="B46" s="11"/>
      <c r="C46" s="326" t="s">
        <v>209</v>
      </c>
      <c r="D46" s="327"/>
      <c r="E46" s="327"/>
      <c r="F46" s="327"/>
      <c r="G46" s="348">
        <v>0</v>
      </c>
      <c r="H46" s="226"/>
      <c r="I46" s="10"/>
      <c r="J46" s="10"/>
      <c r="K46" s="10"/>
    </row>
    <row r="47" spans="1:11" ht="19.2" customHeight="1" x14ac:dyDescent="0.25">
      <c r="A47" s="7"/>
      <c r="B47" s="11"/>
      <c r="C47" s="326" t="s">
        <v>214</v>
      </c>
      <c r="D47" s="328"/>
      <c r="E47" s="328"/>
      <c r="F47" s="328"/>
      <c r="G47" s="348">
        <v>0</v>
      </c>
      <c r="H47" s="226"/>
      <c r="I47" s="10"/>
      <c r="J47" s="10"/>
      <c r="K47" s="10"/>
    </row>
    <row r="48" spans="1:11" ht="19.2" customHeight="1" x14ac:dyDescent="0.25">
      <c r="A48" s="7"/>
      <c r="B48" s="11"/>
      <c r="C48" s="488" t="s">
        <v>215</v>
      </c>
      <c r="D48" s="489"/>
      <c r="E48" s="489"/>
      <c r="F48" s="489"/>
      <c r="G48" s="359">
        <v>0</v>
      </c>
      <c r="H48" s="226"/>
      <c r="I48" s="10"/>
      <c r="J48" s="10"/>
      <c r="K48" s="10"/>
    </row>
    <row r="49" spans="1:11" ht="19.2" customHeight="1" thickBot="1" x14ac:dyDescent="0.3">
      <c r="A49" s="7"/>
      <c r="B49" s="11"/>
      <c r="C49" s="323" t="s">
        <v>229</v>
      </c>
      <c r="D49" s="329"/>
      <c r="E49" s="329"/>
      <c r="F49" s="329"/>
      <c r="G49" s="359">
        <v>0</v>
      </c>
    </row>
    <row r="50" spans="1:11" ht="19.2" customHeight="1" thickBot="1" x14ac:dyDescent="0.3">
      <c r="A50" s="7"/>
      <c r="B50" s="11"/>
      <c r="C50" s="478" t="s">
        <v>55</v>
      </c>
      <c r="D50" s="479"/>
      <c r="E50" s="479"/>
      <c r="F50" s="480"/>
      <c r="G50" s="37">
        <f>SUM(G41:G49)</f>
        <v>0</v>
      </c>
    </row>
    <row r="51" spans="1:11" ht="19.2" customHeight="1" thickTop="1" thickBot="1" x14ac:dyDescent="0.3">
      <c r="A51" s="7"/>
      <c r="B51" s="11"/>
      <c r="C51" s="55" t="s">
        <v>5</v>
      </c>
      <c r="D51" s="56"/>
      <c r="E51" s="56"/>
      <c r="F51" s="56"/>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216</v>
      </c>
      <c r="D54" s="39"/>
      <c r="E54" s="39"/>
      <c r="F54" s="39"/>
      <c r="G54" s="108">
        <v>0</v>
      </c>
    </row>
    <row r="55" spans="1:11" ht="19.2" customHeight="1" x14ac:dyDescent="0.25">
      <c r="A55" s="7"/>
      <c r="B55" s="11"/>
      <c r="C55" s="225" t="s">
        <v>218</v>
      </c>
      <c r="D55" s="39"/>
      <c r="E55" s="39"/>
      <c r="F55" s="39"/>
      <c r="G55" s="357">
        <v>0</v>
      </c>
    </row>
    <row r="56" spans="1:11" ht="19.2" customHeight="1" x14ac:dyDescent="0.25">
      <c r="A56" s="7"/>
      <c r="B56" s="11"/>
      <c r="C56" s="225" t="s">
        <v>206</v>
      </c>
      <c r="D56" s="39"/>
      <c r="E56" s="39"/>
      <c r="F56" s="39"/>
      <c r="G56" s="357">
        <v>0</v>
      </c>
    </row>
    <row r="57" spans="1:11" ht="19.2" customHeight="1" thickBot="1" x14ac:dyDescent="0.3">
      <c r="A57" s="7"/>
      <c r="B57" s="11"/>
      <c r="C57" s="40" t="s">
        <v>217</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0.25" customHeight="1" thickTop="1" thickBot="1" x14ac:dyDescent="0.3">
      <c r="A62" s="24"/>
      <c r="B62" s="104"/>
      <c r="C62" s="483" t="s">
        <v>118</v>
      </c>
      <c r="D62" s="484"/>
      <c r="E62" s="484"/>
      <c r="F62" s="485"/>
      <c r="G62" s="66">
        <v>0</v>
      </c>
    </row>
    <row r="63" spans="1:11" ht="15.75" customHeight="1" thickTop="1" x14ac:dyDescent="0.25">
      <c r="A63" s="7"/>
      <c r="B63" s="11"/>
      <c r="C63" s="22"/>
      <c r="D63" s="22"/>
      <c r="E63" s="22"/>
      <c r="F63" s="22"/>
      <c r="G63" s="20"/>
    </row>
    <row r="64" spans="1:11" ht="15.75" customHeight="1" thickBot="1" x14ac:dyDescent="0.3">
      <c r="A64" s="486" t="s">
        <v>21</v>
      </c>
      <c r="B64" s="375"/>
      <c r="C64" s="375"/>
      <c r="D64" s="375"/>
      <c r="E64" s="375"/>
      <c r="F64" s="375"/>
      <c r="G64" s="487"/>
    </row>
    <row r="65" spans="1:7" ht="100.5" customHeight="1" thickBot="1" x14ac:dyDescent="0.3">
      <c r="A65" s="475" t="s">
        <v>119</v>
      </c>
      <c r="B65" s="476"/>
      <c r="C65" s="476"/>
      <c r="D65" s="476"/>
      <c r="E65" s="476"/>
      <c r="F65" s="476"/>
      <c r="G65" s="477"/>
    </row>
    <row r="67" spans="1:7" ht="20.25" customHeight="1" x14ac:dyDescent="0.25"/>
    <row r="68" spans="1:7"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x14ac:dyDescent="0.25">
      <c r="E80" s="10"/>
      <c r="F80" s="10"/>
    </row>
  </sheetData>
  <sheetProtection algorithmName="SHA-512" hashValue="jGaVmWxE5HKp+O9ltd90AuiY08SphGJS/bRqPPOUjABp9Ogf3IakmbTtnjardn4TrzWNKHEFTptzuvW05hGQSQ==" saltValue="cBYpev6v05sJfoKZccdxiQ==" spinCount="100000" sheet="1" objects="1" scenarios="1" selectLockedCells="1"/>
  <mergeCells count="11">
    <mergeCell ref="C62:F62"/>
    <mergeCell ref="A64:G64"/>
    <mergeCell ref="A65:G65"/>
    <mergeCell ref="C41:F41"/>
    <mergeCell ref="C48:F48"/>
    <mergeCell ref="C50:F50"/>
    <mergeCell ref="A1:G1"/>
    <mergeCell ref="A2:G2"/>
    <mergeCell ref="A3:G5"/>
    <mergeCell ref="B6:G6"/>
    <mergeCell ref="B7:G7"/>
  </mergeCells>
  <conditionalFormatting sqref="G62">
    <cfRule type="cellIs" dxfId="2" priority="1" stopIfTrue="1" operator="greaterThan">
      <formula>$G$59</formula>
    </cfRule>
  </conditionalFormatting>
  <dataValidations count="14">
    <dataValidation allowBlank="1" showErrorMessage="1" sqref="D16" xr:uid="{3C8EC87B-1CF2-494E-BA0F-F61C77D041EA}"/>
    <dataValidation type="whole" errorStyle="warning" operator="lessThan" allowBlank="1" showInputMessage="1" showErrorMessage="1" errorTitle="No Value Gap" error="Value Gap is the gap between TDC and FMV. If you do not project a Value Gap, funds may not be awarded for Value Gap." sqref="G62" xr:uid="{1CE20A28-A7AC-4937-BCD7-FA9EC8FA121E}">
      <formula1>G59</formula1>
    </dataValidation>
    <dataValidation allowBlank="1" sqref="F31 F27:F28" xr:uid="{2C05F0A0-BB98-4546-999D-121A0CB84E18}"/>
    <dataValidation type="list" allowBlank="1" showInputMessage="1" showErrorMessage="1" sqref="F9" xr:uid="{620861C7-1C48-4A18-BB38-86E9A4103FD0}">
      <formula1>$E$69:$E$76</formula1>
    </dataValidation>
    <dataValidation type="list" allowBlank="1" showInputMessage="1" showErrorMessage="1" promptTitle="Choose One" sqref="D9:E10" xr:uid="{674951BD-2625-4BA4-BBB7-7D9716CB2AF9}">
      <formula1>$E$72:$E$72</formula1>
    </dataValidation>
    <dataValidation type="list" allowBlank="1" showInputMessage="1" showErrorMessage="1" sqref="F17" xr:uid="{0BD6284C-B511-4145-AF63-57B003966225}">
      <formula1>$G$70:$G$75</formula1>
    </dataValidation>
    <dataValidation type="list" allowBlank="1" showInputMessage="1" showErrorMessage="1" sqref="F26" xr:uid="{E157FC5A-0602-47AB-855F-6B9E315F08CB}">
      <formula1>$C$70:$C$72</formula1>
    </dataValidation>
    <dataValidation type="list" allowBlank="1" showInputMessage="1" showErrorMessage="1" sqref="D15" xr:uid="{7307F474-1C71-4770-94E2-92263079C10E}">
      <formula1>$F$69:$F$72</formula1>
    </dataValidation>
    <dataValidation type="list" allowBlank="1" showInputMessage="1" showErrorMessage="1" sqref="F16" xr:uid="{A88EA0FF-3665-4F90-8934-BB5A9F209F0A}">
      <formula1>$F$75:$F$79</formula1>
    </dataValidation>
    <dataValidation type="list" allowBlank="1" showInputMessage="1" showErrorMessage="1" sqref="F10" xr:uid="{48DD2C5A-D291-44AB-BF3A-26D0F3ADEA82}">
      <formula1>$C$75:$C$78</formula1>
    </dataValidation>
    <dataValidation type="whole" operator="greaterThanOrEqual" allowBlank="1" showInputMessage="1" showErrorMessage="1" sqref="F12 G34:G37 G41:G49 G54:G57" xr:uid="{41D45216-C7E9-4B36-9917-34DBF7D75D2A}">
      <formula1>0</formula1>
    </dataValidation>
    <dataValidation type="whole" operator="greaterThanOrEqual" allowBlank="1" showInputMessage="1" showErrorMessage="1" prompt="Include finished, above-ground square feet." sqref="F11" xr:uid="{1D4F7761-6441-4CF8-8C82-C48AF24A5F0C}">
      <formula1>1</formula1>
    </dataValidation>
    <dataValidation type="textLength" operator="lessThanOrEqual" allowBlank="1" showInputMessage="1" showErrorMessage="1" sqref="B7:G7" xr:uid="{97652E0F-98D4-4BBE-9350-BF1D9E5806C2}">
      <formula1>70</formula1>
    </dataValidation>
    <dataValidation type="whole" operator="greaterThanOrEqual" allowBlank="1" showInputMessage="1" showErrorMessage="1" error="Enter whole numbers only." sqref="F29:F30" xr:uid="{6AE1FFE8-E7AB-4AFA-88FE-095C80317A7B}">
      <formula1>-1</formula1>
    </dataValidation>
  </dataValidations>
  <printOptions horizontalCentered="1" verticalCentered="1"/>
  <pageMargins left="0.5" right="0.5" top="0.25" bottom="0.25" header="0.25" footer="0.25"/>
  <pageSetup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CA58-DFAF-49D9-9900-D08B47334088}">
  <sheetPr>
    <tabColor theme="8"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363" t="s">
        <v>63</v>
      </c>
      <c r="B1" s="364"/>
      <c r="C1" s="364"/>
      <c r="D1" s="364"/>
      <c r="E1" s="364"/>
      <c r="F1" s="365"/>
    </row>
    <row r="2" spans="1:8" ht="22.5" customHeight="1" thickBot="1" x14ac:dyDescent="0.3">
      <c r="A2" s="366" t="s">
        <v>94</v>
      </c>
      <c r="B2" s="367"/>
      <c r="C2" s="367"/>
      <c r="D2" s="367"/>
      <c r="E2" s="367"/>
      <c r="F2" s="368"/>
    </row>
    <row r="3" spans="1:8" ht="125.25" customHeight="1" x14ac:dyDescent="0.25">
      <c r="A3" s="369" t="s">
        <v>231</v>
      </c>
      <c r="B3" s="370"/>
      <c r="C3" s="370"/>
      <c r="D3" s="370"/>
      <c r="E3" s="370"/>
      <c r="F3" s="371"/>
      <c r="G3" s="116"/>
    </row>
    <row r="4" spans="1:8" ht="22.2" customHeight="1" thickBot="1" x14ac:dyDescent="0.3">
      <c r="A4" s="372" t="s">
        <v>198</v>
      </c>
      <c r="B4" s="373"/>
      <c r="C4" s="373"/>
      <c r="D4" s="373"/>
      <c r="E4" s="373"/>
      <c r="F4" s="374"/>
      <c r="H4" s="68"/>
    </row>
    <row r="5" spans="1:8" ht="15" thickBot="1" x14ac:dyDescent="0.3">
      <c r="A5" s="76"/>
      <c r="B5" s="83"/>
      <c r="C5" s="83"/>
      <c r="D5" s="83"/>
      <c r="E5" s="83"/>
      <c r="F5" s="83"/>
    </row>
    <row r="6" spans="1:8" ht="61.95" customHeight="1" thickBot="1" x14ac:dyDescent="0.3">
      <c r="A6" s="87" t="s">
        <v>0</v>
      </c>
      <c r="B6" s="87" t="s">
        <v>79</v>
      </c>
      <c r="C6" s="88" t="s">
        <v>127</v>
      </c>
      <c r="D6" s="88" t="s">
        <v>204</v>
      </c>
      <c r="E6" s="88" t="s">
        <v>95</v>
      </c>
      <c r="F6" s="88" t="s">
        <v>205</v>
      </c>
      <c r="H6" s="89"/>
    </row>
    <row r="7" spans="1:8" ht="20.100000000000001" customHeight="1" x14ac:dyDescent="0.25">
      <c r="A7" s="102" t="s">
        <v>14</v>
      </c>
      <c r="B7" s="103" t="s">
        <v>14</v>
      </c>
      <c r="C7" s="101"/>
      <c r="D7" s="80">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10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375" t="s">
        <v>21</v>
      </c>
      <c r="B17" s="375"/>
      <c r="C17" s="375"/>
      <c r="D17" s="375"/>
      <c r="E17" s="375"/>
      <c r="F17" s="375"/>
    </row>
    <row r="18" spans="1:6" ht="94.95" customHeight="1" thickBot="1" x14ac:dyDescent="0.3">
      <c r="A18" s="360"/>
      <c r="B18" s="361"/>
      <c r="C18" s="361"/>
      <c r="D18" s="361"/>
      <c r="E18" s="361"/>
      <c r="F18" s="362"/>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2iQcx2lZ53ydWA5WuJj2jxqnJgIxF9zsDw8Lmo3teICj6oZD/2nQTVtEssRZJQqZX3h0HOnuBtvfzWwhfM12Zg==" saltValue="RVH0b6DmwK5jRtDp3Mi3CA=="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E7:E13" xr:uid="{40ED0650-946D-4C1A-A8F8-52573B7CDB68}">
      <formula1>$C$23:$C$25</formula1>
    </dataValidation>
    <dataValidation type="list" allowBlank="1" showInputMessage="1" showErrorMessage="1" sqref="B7:B13" xr:uid="{157E1D54-3546-4D1C-AB3D-A33B20D3E64C}">
      <formula1>$B$23:$B$32</formula1>
    </dataValidation>
    <dataValidation type="list" allowBlank="1" showInputMessage="1" showErrorMessage="1" sqref="A7:A13" xr:uid="{6D3A126E-AF18-4D00-A0AF-FF4C10B4C710}">
      <formula1>$A$23:$A$25</formula1>
    </dataValidation>
    <dataValidation type="whole" operator="greaterThanOrEqual" allowBlank="1" showInputMessage="1" showErrorMessage="1" sqref="D7:D13" xr:uid="{DB529688-E138-4C46-926E-B73D7BD5453E}">
      <formula1>-1</formula1>
    </dataValidation>
  </dataValidations>
  <printOptions horizontalCentered="1" verticalCentered="1"/>
  <pageMargins left="0.25" right="0.25" top="0.25" bottom="0.25" header="0.25" footer="0.25"/>
  <pageSetup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2529-372B-48E4-81A7-0E50FCFCF4AA}">
  <sheetPr>
    <tabColor theme="8" tint="0.39997558519241921"/>
    <pageSetUpPr fitToPage="1"/>
  </sheetPr>
  <dimension ref="A1:I36"/>
  <sheetViews>
    <sheetView showGridLines="0" zoomScaleNormal="100" workbookViewId="0">
      <selection activeCell="A15" sqref="A15"/>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492" t="s">
        <v>63</v>
      </c>
      <c r="B1" s="493"/>
      <c r="C1" s="493"/>
      <c r="D1" s="493"/>
      <c r="E1" s="493"/>
      <c r="F1" s="493"/>
      <c r="G1" s="493"/>
      <c r="H1" s="494"/>
    </row>
    <row r="2" spans="1:9" ht="23.4" customHeight="1" thickBot="1" x14ac:dyDescent="0.35">
      <c r="A2" s="495" t="s">
        <v>20</v>
      </c>
      <c r="B2" s="496"/>
      <c r="C2" s="496"/>
      <c r="D2" s="496"/>
      <c r="E2" s="496"/>
      <c r="F2" s="496"/>
      <c r="G2" s="496"/>
      <c r="H2" s="497"/>
    </row>
    <row r="3" spans="1:9" ht="52.95" customHeight="1" thickBot="1" x14ac:dyDescent="0.35">
      <c r="A3" s="502" t="s">
        <v>177</v>
      </c>
      <c r="B3" s="503"/>
      <c r="C3" s="503"/>
      <c r="D3" s="503"/>
      <c r="E3" s="503"/>
      <c r="F3" s="503"/>
      <c r="G3" s="503"/>
      <c r="H3" s="504"/>
    </row>
    <row r="4" spans="1:9" ht="15" thickBot="1" x14ac:dyDescent="0.35">
      <c r="A4" s="498" t="s">
        <v>178</v>
      </c>
      <c r="B4" s="499"/>
      <c r="C4" s="499"/>
      <c r="D4" s="499"/>
      <c r="E4" s="499"/>
      <c r="F4" s="499"/>
      <c r="G4" s="499"/>
      <c r="H4" s="35"/>
    </row>
    <row r="5" spans="1:9" ht="15" thickBot="1" x14ac:dyDescent="0.35">
      <c r="A5" s="500" t="s">
        <v>49</v>
      </c>
      <c r="B5" s="501"/>
      <c r="C5" s="501"/>
      <c r="D5" s="501"/>
      <c r="E5" s="501"/>
      <c r="F5" s="501"/>
      <c r="G5" s="501"/>
      <c r="H5" s="38">
        <f>'3 - Project Info'!G59</f>
        <v>0</v>
      </c>
    </row>
    <row r="6" spans="1:9" ht="15" thickBot="1" x14ac:dyDescent="0.35">
      <c r="A6" s="490" t="s">
        <v>118</v>
      </c>
      <c r="B6" s="491"/>
      <c r="C6" s="491"/>
      <c r="D6" s="491"/>
      <c r="E6" s="491"/>
      <c r="F6" s="491"/>
      <c r="G6" s="491"/>
      <c r="H6" s="38">
        <f>'3 - Project Info'!G62</f>
        <v>0</v>
      </c>
    </row>
    <row r="7" spans="1:9" ht="15" thickBot="1" x14ac:dyDescent="0.35">
      <c r="A7" s="490" t="s">
        <v>48</v>
      </c>
      <c r="B7" s="491"/>
      <c r="C7" s="491"/>
      <c r="D7" s="491"/>
      <c r="E7" s="491"/>
      <c r="F7" s="491"/>
      <c r="G7" s="491"/>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'3 - Project Info'!G34+'3 -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14" t="s">
        <v>89</v>
      </c>
      <c r="C15" s="515"/>
      <c r="D15" s="515"/>
      <c r="E15" s="515"/>
      <c r="F15" s="515"/>
      <c r="G15" s="515"/>
      <c r="H15" s="106">
        <v>0</v>
      </c>
      <c r="I15" s="45"/>
    </row>
    <row r="16" spans="1:9" ht="15.75" customHeight="1" x14ac:dyDescent="0.3">
      <c r="A16" s="82" t="s">
        <v>88</v>
      </c>
      <c r="B16" s="514" t="s">
        <v>89</v>
      </c>
      <c r="C16" s="515"/>
      <c r="D16" s="515"/>
      <c r="E16" s="515"/>
      <c r="F16" s="515"/>
      <c r="G16" s="515"/>
      <c r="H16" s="106">
        <v>0</v>
      </c>
      <c r="I16" s="45"/>
    </row>
    <row r="17" spans="1:9" ht="15.75" customHeight="1" x14ac:dyDescent="0.3">
      <c r="A17" s="82" t="s">
        <v>88</v>
      </c>
      <c r="B17" s="514" t="s">
        <v>89</v>
      </c>
      <c r="C17" s="515"/>
      <c r="D17" s="515"/>
      <c r="E17" s="515"/>
      <c r="F17" s="515"/>
      <c r="G17" s="515"/>
      <c r="H17" s="106">
        <v>0</v>
      </c>
      <c r="I17" s="45"/>
    </row>
    <row r="18" spans="1:9" ht="15.75" customHeight="1" x14ac:dyDescent="0.3">
      <c r="A18" s="82" t="s">
        <v>88</v>
      </c>
      <c r="B18" s="514" t="s">
        <v>89</v>
      </c>
      <c r="C18" s="515"/>
      <c r="D18" s="515"/>
      <c r="E18" s="515"/>
      <c r="F18" s="515"/>
      <c r="G18" s="515"/>
      <c r="H18" s="106">
        <v>0</v>
      </c>
      <c r="I18" s="45"/>
    </row>
    <row r="19" spans="1:9" ht="15.75" customHeight="1" x14ac:dyDescent="0.3">
      <c r="A19" s="82" t="s">
        <v>88</v>
      </c>
      <c r="B19" s="514" t="s">
        <v>89</v>
      </c>
      <c r="C19" s="515"/>
      <c r="D19" s="515"/>
      <c r="E19" s="515"/>
      <c r="F19" s="515"/>
      <c r="G19" s="515"/>
      <c r="H19" s="106">
        <v>0</v>
      </c>
      <c r="I19" s="45"/>
    </row>
    <row r="20" spans="1:9" ht="15.75" customHeight="1" x14ac:dyDescent="0.3">
      <c r="A20" s="82" t="s">
        <v>88</v>
      </c>
      <c r="B20" s="514" t="s">
        <v>89</v>
      </c>
      <c r="C20" s="515"/>
      <c r="D20" s="515"/>
      <c r="E20" s="515"/>
      <c r="F20" s="515"/>
      <c r="G20" s="515"/>
      <c r="H20" s="106">
        <v>0</v>
      </c>
      <c r="I20" s="45"/>
    </row>
    <row r="21" spans="1:9" ht="15.75" customHeight="1" x14ac:dyDescent="0.3">
      <c r="A21" s="82" t="s">
        <v>88</v>
      </c>
      <c r="B21" s="514" t="s">
        <v>89</v>
      </c>
      <c r="C21" s="515"/>
      <c r="D21" s="515"/>
      <c r="E21" s="515"/>
      <c r="F21" s="515"/>
      <c r="G21" s="515"/>
      <c r="H21" s="106">
        <v>0</v>
      </c>
      <c r="I21" s="45"/>
    </row>
    <row r="22" spans="1:9" ht="15.75" customHeight="1" thickBot="1" x14ac:dyDescent="0.35">
      <c r="A22" s="82" t="s">
        <v>88</v>
      </c>
      <c r="B22" s="514" t="s">
        <v>89</v>
      </c>
      <c r="C22" s="515"/>
      <c r="D22" s="515"/>
      <c r="E22" s="515"/>
      <c r="F22" s="515"/>
      <c r="G22" s="515"/>
      <c r="H22" s="106">
        <v>0</v>
      </c>
      <c r="I22" s="45"/>
    </row>
    <row r="23" spans="1:9" ht="17.399999999999999" customHeight="1" thickBot="1" x14ac:dyDescent="0.35">
      <c r="A23" s="510" t="s">
        <v>181</v>
      </c>
      <c r="B23" s="511"/>
      <c r="C23" s="511"/>
      <c r="D23" s="511"/>
      <c r="E23" s="511"/>
      <c r="F23" s="511"/>
      <c r="G23" s="511"/>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512" t="s">
        <v>182</v>
      </c>
      <c r="B25" s="513"/>
      <c r="C25" s="513"/>
      <c r="D25" s="513"/>
      <c r="E25" s="513"/>
      <c r="F25" s="513"/>
      <c r="G25" s="513"/>
      <c r="H25" s="67"/>
      <c r="I25" s="45" t="str">
        <f>IF(H25=0,"Be sure to enter a number here","")</f>
        <v>Be sure to enter a number here</v>
      </c>
    </row>
    <row r="26" spans="1:9" ht="36" customHeight="1" thickBot="1" x14ac:dyDescent="0.35">
      <c r="A26" s="505" t="s">
        <v>143</v>
      </c>
      <c r="B26" s="506"/>
      <c r="C26" s="506"/>
      <c r="D26" s="506"/>
      <c r="E26" s="506"/>
      <c r="F26" s="506"/>
      <c r="G26" s="506"/>
      <c r="H26" s="59">
        <f>(H13)*H25</f>
        <v>0</v>
      </c>
      <c r="I26" s="28"/>
    </row>
    <row r="27" spans="1:9" ht="14.4" thickBot="1" x14ac:dyDescent="0.35">
      <c r="A27" s="31"/>
      <c r="B27" s="32"/>
      <c r="C27" s="32"/>
      <c r="D27" s="32"/>
      <c r="E27" s="32"/>
      <c r="F27" s="32"/>
      <c r="G27" s="32"/>
    </row>
    <row r="28" spans="1:9" s="90" customFormat="1" ht="34.950000000000003" customHeight="1" thickBot="1" x14ac:dyDescent="0.35">
      <c r="A28" s="50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08"/>
      <c r="C28" s="508"/>
      <c r="D28" s="508"/>
      <c r="E28" s="508"/>
      <c r="F28" s="508"/>
      <c r="G28" s="508"/>
      <c r="H28" s="509"/>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C8v+A3ATGzLV6o2W9kceDzqGHE8hzYPxYzkL7KSTjINkvkVGG8JsTLYav1IfAAGOYE48Eyzn1OfcNXMAp+18Mw==" saltValue="Iz/sgn4LLMr/FucCmzZ4uA==" spinCount="100000" sheet="1" objects="1" scenarios="1" selectLockedCells="1"/>
  <dataConsolidate/>
  <mergeCells count="20">
    <mergeCell ref="A28:H28"/>
    <mergeCell ref="A29:H29"/>
    <mergeCell ref="B20:G20"/>
    <mergeCell ref="B21:G21"/>
    <mergeCell ref="B22:G22"/>
    <mergeCell ref="A23:G23"/>
    <mergeCell ref="A25:G25"/>
    <mergeCell ref="A26:G26"/>
    <mergeCell ref="B19:G19"/>
    <mergeCell ref="A1:H1"/>
    <mergeCell ref="A2:H2"/>
    <mergeCell ref="A3:H3"/>
    <mergeCell ref="A4:G4"/>
    <mergeCell ref="A5:G5"/>
    <mergeCell ref="A6:G6"/>
    <mergeCell ref="A7:G7"/>
    <mergeCell ref="B15:G15"/>
    <mergeCell ref="B16:G16"/>
    <mergeCell ref="B17:G17"/>
    <mergeCell ref="B18:G18"/>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382674FC-4EEC-4308-88AF-B8E8651AC1D2}"/>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8AA78936-5ED4-4BFF-9952-52FA3BE98932}">
      <formula1>$B$32:$B$35</formula1>
    </dataValidation>
    <dataValidation type="whole" operator="greaterThanOrEqual" allowBlank="1" showInputMessage="1" showErrorMessage="1" error="Enter whole number only" sqref="H25" xr:uid="{ECE3DFF4-FB77-4D55-BE8D-30FB31B35A14}">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A539A03C-6349-4552-A719-01A9CB370ADA}">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89777DAB-21D9-4A21-BD5D-1020CEE4D22C}">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41493D94-A1A5-4B1A-BE60-CA2DDB066294}">
          <x14:formula1>
            <xm:f>'1 - Leverage'!$D$14</xm:f>
          </x14:formula1>
          <xm:sqref>H15:H22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E13F-3E69-457F-8C1B-253A9DF13C3A}">
  <sheetPr>
    <tabColor theme="8" tint="0.39997558519241921"/>
  </sheetPr>
  <dimension ref="A1:K49"/>
  <sheetViews>
    <sheetView zoomScaleNormal="100" workbookViewId="0">
      <selection activeCell="C6" sqref="C6"/>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16" t="s">
        <v>63</v>
      </c>
      <c r="B1" s="517"/>
      <c r="C1" s="517"/>
      <c r="D1" s="517"/>
      <c r="E1" s="517"/>
      <c r="F1" s="518"/>
    </row>
    <row r="2" spans="1:7" ht="19.95" customHeight="1" thickBot="1" x14ac:dyDescent="0.35">
      <c r="A2" s="531" t="s">
        <v>112</v>
      </c>
      <c r="B2" s="532"/>
      <c r="C2" s="532"/>
      <c r="D2" s="532"/>
      <c r="E2" s="532"/>
      <c r="F2" s="533"/>
    </row>
    <row r="3" spans="1:7" ht="124.2" customHeight="1" thickBot="1" x14ac:dyDescent="0.35">
      <c r="A3" s="502" t="s">
        <v>183</v>
      </c>
      <c r="B3" s="503"/>
      <c r="C3" s="503"/>
      <c r="D3" s="503"/>
      <c r="E3" s="503"/>
      <c r="F3" s="504"/>
    </row>
    <row r="4" spans="1:7" s="191" customFormat="1" ht="15" thickBot="1" x14ac:dyDescent="0.35">
      <c r="A4" s="198"/>
      <c r="B4" s="198"/>
      <c r="C4" s="199"/>
    </row>
    <row r="5" spans="1:7" s="192" customFormat="1" ht="18" customHeight="1" thickBot="1" x14ac:dyDescent="0.35">
      <c r="A5" s="571" t="s">
        <v>105</v>
      </c>
      <c r="B5" s="572"/>
      <c r="C5" s="573"/>
      <c r="D5" s="222"/>
      <c r="E5" s="203"/>
      <c r="F5" s="203"/>
    </row>
    <row r="6" spans="1:7" ht="15.75" customHeight="1" x14ac:dyDescent="0.3">
      <c r="A6" s="538" t="s">
        <v>196</v>
      </c>
      <c r="B6" s="539"/>
      <c r="C6" s="271"/>
      <c r="D6" s="202"/>
      <c r="E6" s="202"/>
    </row>
    <row r="7" spans="1:7" ht="15.75" customHeight="1" x14ac:dyDescent="0.3">
      <c r="A7" s="534" t="s">
        <v>195</v>
      </c>
      <c r="B7" s="535"/>
      <c r="C7" s="109">
        <v>0</v>
      </c>
      <c r="D7" s="202"/>
      <c r="E7" s="202"/>
    </row>
    <row r="8" spans="1:7" ht="15.75" customHeight="1" thickBot="1" x14ac:dyDescent="0.35">
      <c r="A8" s="536" t="s">
        <v>197</v>
      </c>
      <c r="B8" s="537"/>
      <c r="C8" s="272">
        <v>0</v>
      </c>
      <c r="D8" s="202"/>
      <c r="E8" s="202"/>
    </row>
    <row r="9" spans="1:7" ht="20.399999999999999" customHeight="1" thickBot="1" x14ac:dyDescent="0.35">
      <c r="A9" s="200"/>
      <c r="B9" s="201"/>
      <c r="C9" s="202"/>
      <c r="D9" s="202"/>
      <c r="E9" s="202"/>
    </row>
    <row r="10" spans="1:7" s="193" customFormat="1" ht="18" customHeight="1" thickBot="1" x14ac:dyDescent="0.35">
      <c r="A10" s="548" t="s">
        <v>184</v>
      </c>
      <c r="B10" s="549"/>
      <c r="C10" s="549"/>
      <c r="D10" s="549"/>
      <c r="E10" s="549"/>
      <c r="F10" s="550"/>
    </row>
    <row r="11" spans="1:7" ht="15.75" customHeight="1" x14ac:dyDescent="0.3">
      <c r="A11" s="522" t="s">
        <v>118</v>
      </c>
      <c r="B11" s="523"/>
      <c r="C11" s="523"/>
      <c r="D11" s="523"/>
      <c r="E11" s="524"/>
      <c r="F11" s="252">
        <f>'3 - Project Info'!G62</f>
        <v>0</v>
      </c>
      <c r="G11" s="194"/>
    </row>
    <row r="12" spans="1:7" ht="15.75" customHeight="1" x14ac:dyDescent="0.3">
      <c r="A12" s="525" t="s">
        <v>76</v>
      </c>
      <c r="B12" s="526"/>
      <c r="C12" s="526"/>
      <c r="D12" s="526"/>
      <c r="E12" s="527"/>
      <c r="F12" s="109">
        <v>0</v>
      </c>
    </row>
    <row r="13" spans="1:7" ht="15.75" customHeight="1" x14ac:dyDescent="0.3">
      <c r="A13" s="528" t="s">
        <v>93</v>
      </c>
      <c r="B13" s="529"/>
      <c r="C13" s="529"/>
      <c r="D13" s="529"/>
      <c r="E13" s="530"/>
      <c r="F13" s="94">
        <f>SUM(F11:F12)</f>
        <v>0</v>
      </c>
    </row>
    <row r="14" spans="1:7" ht="15.75" customHeight="1" thickBot="1" x14ac:dyDescent="0.35">
      <c r="A14" s="574" t="s">
        <v>201</v>
      </c>
      <c r="B14" s="575"/>
      <c r="C14" s="575"/>
      <c r="D14" s="575"/>
      <c r="E14" s="576"/>
      <c r="F14" s="95">
        <f>F13-F18</f>
        <v>0</v>
      </c>
    </row>
    <row r="15" spans="1:7" ht="15" thickBot="1" x14ac:dyDescent="0.35">
      <c r="A15" s="211"/>
      <c r="B15" s="212"/>
      <c r="C15" s="212"/>
      <c r="D15" s="212"/>
      <c r="E15" s="212"/>
      <c r="F15" s="27"/>
    </row>
    <row r="16" spans="1:7" ht="18" customHeight="1" thickBot="1" x14ac:dyDescent="0.35">
      <c r="A16" s="548" t="s">
        <v>185</v>
      </c>
      <c r="B16" s="549"/>
      <c r="C16" s="549"/>
      <c r="D16" s="549"/>
      <c r="E16" s="549"/>
      <c r="F16" s="550"/>
    </row>
    <row r="17" spans="1:7" ht="47.25" customHeight="1" thickBot="1" x14ac:dyDescent="0.35">
      <c r="A17" s="519" t="s">
        <v>134</v>
      </c>
      <c r="B17" s="520"/>
      <c r="C17" s="520"/>
      <c r="D17" s="520"/>
      <c r="E17" s="520"/>
      <c r="F17" s="52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25" t="s">
        <v>90</v>
      </c>
      <c r="B19" s="526"/>
      <c r="C19" s="526"/>
      <c r="D19" s="526"/>
      <c r="E19" s="527"/>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5.75" hidden="1" customHeight="1" x14ac:dyDescent="0.3">
      <c r="A23" s="568" t="s">
        <v>92</v>
      </c>
      <c r="B23" s="569"/>
      <c r="C23" s="569"/>
      <c r="D23" s="570"/>
      <c r="E23" s="210"/>
      <c r="F23" s="93">
        <v>0</v>
      </c>
      <c r="G23" s="195" t="s">
        <v>113</v>
      </c>
    </row>
    <row r="24" spans="1:7" ht="15.75" customHeight="1" x14ac:dyDescent="0.3">
      <c r="A24" s="562" t="s">
        <v>187</v>
      </c>
      <c r="B24" s="563"/>
      <c r="C24" s="563"/>
      <c r="D24" s="563"/>
      <c r="E24" s="564"/>
      <c r="F24" s="93">
        <v>0</v>
      </c>
      <c r="G24" s="253" t="s">
        <v>25</v>
      </c>
    </row>
    <row r="25" spans="1:7" ht="15.75" customHeight="1" x14ac:dyDescent="0.3">
      <c r="A25" s="82" t="s">
        <v>88</v>
      </c>
      <c r="B25" s="514" t="s">
        <v>89</v>
      </c>
      <c r="C25" s="515"/>
      <c r="D25" s="515"/>
      <c r="E25" s="561"/>
      <c r="F25" s="93">
        <v>0</v>
      </c>
      <c r="G25" s="196"/>
    </row>
    <row r="26" spans="1:7" ht="15.75" customHeight="1" x14ac:dyDescent="0.3">
      <c r="A26" s="82" t="s">
        <v>88</v>
      </c>
      <c r="B26" s="514" t="s">
        <v>89</v>
      </c>
      <c r="C26" s="515"/>
      <c r="D26" s="515"/>
      <c r="E26" s="561"/>
      <c r="F26" s="93">
        <v>0</v>
      </c>
      <c r="G26" s="196"/>
    </row>
    <row r="27" spans="1:7" ht="15.75" customHeight="1" x14ac:dyDescent="0.3">
      <c r="A27" s="82" t="s">
        <v>88</v>
      </c>
      <c r="B27" s="514" t="s">
        <v>89</v>
      </c>
      <c r="C27" s="515"/>
      <c r="D27" s="515"/>
      <c r="E27" s="561"/>
      <c r="F27" s="93">
        <v>0</v>
      </c>
      <c r="G27" s="196"/>
    </row>
    <row r="28" spans="1:7" ht="15.75" customHeight="1" x14ac:dyDescent="0.3">
      <c r="A28" s="82" t="s">
        <v>88</v>
      </c>
      <c r="B28" s="514" t="s">
        <v>89</v>
      </c>
      <c r="C28" s="515"/>
      <c r="D28" s="515"/>
      <c r="E28" s="561"/>
      <c r="F28" s="93">
        <v>0</v>
      </c>
      <c r="G28" s="196"/>
    </row>
    <row r="29" spans="1:7" ht="15.75" customHeight="1" x14ac:dyDescent="0.3">
      <c r="A29" s="82" t="s">
        <v>88</v>
      </c>
      <c r="B29" s="514" t="s">
        <v>89</v>
      </c>
      <c r="C29" s="515"/>
      <c r="D29" s="515"/>
      <c r="E29" s="561"/>
      <c r="F29" s="93">
        <v>0</v>
      </c>
      <c r="G29" s="196"/>
    </row>
    <row r="30" spans="1:7" ht="15.75" customHeight="1" x14ac:dyDescent="0.3">
      <c r="A30" s="82" t="s">
        <v>88</v>
      </c>
      <c r="B30" s="514" t="s">
        <v>89</v>
      </c>
      <c r="C30" s="515"/>
      <c r="D30" s="515"/>
      <c r="E30" s="561"/>
      <c r="F30" s="93">
        <v>0</v>
      </c>
      <c r="G30" s="196"/>
    </row>
    <row r="31" spans="1:7" ht="15.75" customHeight="1" x14ac:dyDescent="0.3">
      <c r="A31" s="82" t="s">
        <v>88</v>
      </c>
      <c r="B31" s="514" t="s">
        <v>89</v>
      </c>
      <c r="C31" s="515"/>
      <c r="D31" s="515"/>
      <c r="E31" s="561"/>
      <c r="F31" s="93">
        <v>0</v>
      </c>
      <c r="G31" s="196"/>
    </row>
    <row r="32" spans="1:7" ht="15.75" customHeight="1" thickBot="1" x14ac:dyDescent="0.35">
      <c r="A32" s="82" t="s">
        <v>88</v>
      </c>
      <c r="B32" s="514" t="s">
        <v>89</v>
      </c>
      <c r="C32" s="515"/>
      <c r="D32" s="515"/>
      <c r="E32" s="561"/>
      <c r="F32" s="115">
        <v>0</v>
      </c>
      <c r="G32" s="196"/>
    </row>
    <row r="33" spans="1:11" ht="18" customHeight="1" thickBot="1" x14ac:dyDescent="0.35">
      <c r="A33" s="565" t="s">
        <v>84</v>
      </c>
      <c r="B33" s="566"/>
      <c r="C33" s="566"/>
      <c r="D33" s="566"/>
      <c r="E33" s="567"/>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57" t="s">
        <v>188</v>
      </c>
      <c r="B34" s="558"/>
      <c r="C34" s="558"/>
      <c r="D34" s="558"/>
      <c r="E34" s="213"/>
      <c r="F34" s="67"/>
      <c r="G34" s="196" t="str">
        <f>IF(F34=0,"Be sure to enter a number here","")</f>
        <v>Be sure to enter a number here</v>
      </c>
    </row>
    <row r="35" spans="1:11" ht="45" customHeight="1" thickBot="1" x14ac:dyDescent="0.35">
      <c r="A35" s="559" t="s">
        <v>189</v>
      </c>
      <c r="B35" s="560"/>
      <c r="C35" s="560"/>
      <c r="D35" s="560"/>
      <c r="E35" s="231"/>
      <c r="F35" s="59">
        <f>(F21)*F34</f>
        <v>0</v>
      </c>
      <c r="G35" s="194"/>
    </row>
    <row r="36" spans="1:11" ht="15" thickBot="1" x14ac:dyDescent="0.35">
      <c r="A36" s="214"/>
      <c r="B36" s="214"/>
      <c r="C36" s="214"/>
      <c r="D36" s="214"/>
      <c r="E36" s="214"/>
      <c r="F36" s="113"/>
      <c r="G36" s="194"/>
    </row>
    <row r="37" spans="1:11" ht="18" customHeight="1" thickBot="1" x14ac:dyDescent="0.35">
      <c r="A37" s="548" t="s">
        <v>190</v>
      </c>
      <c r="B37" s="549"/>
      <c r="C37" s="549"/>
      <c r="D37" s="549"/>
      <c r="E37" s="549"/>
      <c r="F37" s="550"/>
      <c r="G37" s="194"/>
    </row>
    <row r="38" spans="1:11" ht="18" customHeight="1" x14ac:dyDescent="0.3">
      <c r="A38" s="542" t="s">
        <v>191</v>
      </c>
      <c r="B38" s="543"/>
      <c r="C38" s="543"/>
      <c r="D38" s="543"/>
      <c r="E38" s="544"/>
      <c r="F38" s="119">
        <v>0</v>
      </c>
      <c r="G38" s="194"/>
    </row>
    <row r="39" spans="1:11" ht="18" customHeight="1" thickBot="1" x14ac:dyDescent="0.35">
      <c r="A39" s="545" t="s">
        <v>192</v>
      </c>
      <c r="B39" s="546"/>
      <c r="C39" s="546"/>
      <c r="D39" s="546"/>
      <c r="E39" s="547"/>
      <c r="F39" s="254">
        <f>F34</f>
        <v>0</v>
      </c>
    </row>
    <row r="40" spans="1:11" ht="46.95" customHeight="1" thickBot="1" x14ac:dyDescent="0.35">
      <c r="A40" s="551" t="s">
        <v>193</v>
      </c>
      <c r="B40" s="552"/>
      <c r="C40" s="552"/>
      <c r="D40" s="552"/>
      <c r="E40" s="553"/>
      <c r="F40" s="118">
        <f>F38*F39</f>
        <v>0</v>
      </c>
      <c r="G40" s="540" t="s">
        <v>110</v>
      </c>
      <c r="H40" s="541"/>
      <c r="I40" s="541"/>
      <c r="J40" s="541"/>
      <c r="K40" s="541"/>
    </row>
    <row r="41" spans="1:11" ht="14.4" thickBot="1" x14ac:dyDescent="0.35">
      <c r="A41" s="215"/>
      <c r="B41" s="215"/>
      <c r="C41" s="215"/>
      <c r="D41" s="215"/>
      <c r="E41" s="216"/>
    </row>
    <row r="42" spans="1:11" ht="30" customHeight="1" thickBot="1" x14ac:dyDescent="0.35">
      <c r="A42" s="554" t="s">
        <v>194</v>
      </c>
      <c r="B42" s="555"/>
      <c r="C42" s="555"/>
      <c r="D42" s="555"/>
      <c r="E42" s="555"/>
      <c r="F42" s="556"/>
    </row>
    <row r="43" spans="1:11" ht="84" customHeight="1" thickBot="1" x14ac:dyDescent="0.35">
      <c r="A43" s="475" t="s">
        <v>58</v>
      </c>
      <c r="B43" s="476"/>
      <c r="C43" s="476"/>
      <c r="D43" s="476"/>
      <c r="E43" s="476"/>
      <c r="F43" s="477"/>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0tncvMrQ0TkAD0BgdUEH6fVoGgG/IMOkjqLdqd6KLUhKUkxTM/5F/Ms+uij2lQlG47gZ+Scn7kjJwPQIaiHS3Q==" saltValue="t4hqbZ1egwL0fz7p3CQYxg==" spinCount="100000" sheet="1" objects="1" scenarios="1" selectLockedCells="1"/>
  <mergeCells count="35">
    <mergeCell ref="G40:K40"/>
    <mergeCell ref="B27:E27"/>
    <mergeCell ref="B28:E28"/>
    <mergeCell ref="B29:E29"/>
    <mergeCell ref="B30:E30"/>
    <mergeCell ref="A38:E38"/>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s>
  <conditionalFormatting sqref="A42">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4BF44027-F8F5-407B-9F90-E0A967CAB52D}"/>
    <dataValidation allowBlank="1" showInputMessage="1" showErrorMessage="1" prompt="Use Line 17 on Affordability Gap worksheet" sqref="A18" xr:uid="{FA568533-BE9A-4A4C-9F05-FB05EC06815A}"/>
    <dataValidation type="whole" operator="lessThanOrEqual" allowBlank="1" showInputMessage="1" showErrorMessage="1" errorTitle="Cannot exceed cell F31" error="Total units requesting Administration Fee but cannot exceed the total number of units requesting Affordability Gap in cell F31." sqref="F39" xr:uid="{F9C1D14D-5F49-4FB7-AB49-8E5120D65AA9}">
      <formula1>F34</formula1>
    </dataValidation>
    <dataValidation allowBlank="1" sqref="F40" xr:uid="{2E52D683-25A6-4899-B565-16ABF933D210}"/>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CD613C4C-8E7B-49D6-9AF3-FED5F3BBAD5A}">
      <formula1>0</formula1>
      <formula2>1000</formula2>
    </dataValidation>
    <dataValidation type="whole" operator="greaterThanOrEqual" allowBlank="1" showInputMessage="1" showErrorMessage="1" error="Enter whole number only." sqref="C6:C8 F12 F18:F24" xr:uid="{42EEF813-2FAF-4721-B4C5-441977705C20}">
      <formula1>-1</formula1>
    </dataValidation>
    <dataValidation type="whole" operator="greaterThanOrEqual" allowBlank="1" showInputMessage="1" showErrorMessage="1" error="Enter whole number only." sqref="F34" xr:uid="{D538EC00-3F63-42DC-B506-1E0110F5535E}">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3FDB3F10-7CB5-401C-8013-D5F7B64872D5}">
      <formula1>$B$46:$B$49</formula1>
    </dataValidation>
  </dataValidations>
  <hyperlinks>
    <hyperlink ref="G24" r:id="rId1" xr:uid="{E67B1B7E-11C0-4C93-8CA5-1A6EC41CE48C}"/>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C6CCBD1F-6685-49AA-8EB6-95A5C201B492}">
          <x14:formula1>
            <xm:f>'1 - Leverage'!$D$14</xm:f>
          </x14:formula1>
          <xm:sqref>F25:F32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D38"/>
  <sheetViews>
    <sheetView showWhiteSpace="0" view="pageLayout" zoomScaleNormal="100" workbookViewId="0">
      <selection activeCell="I10" sqref="I10"/>
    </sheetView>
  </sheetViews>
  <sheetFormatPr defaultColWidth="9.109375" defaultRowHeight="13.8" x14ac:dyDescent="0.3"/>
  <cols>
    <col min="1" max="1" width="19.5546875" style="90" customWidth="1"/>
    <col min="2" max="2" width="23.5546875" style="90" customWidth="1"/>
    <col min="3" max="3" width="14.5546875" style="90" customWidth="1"/>
    <col min="4" max="4" width="13.33203125" style="149" customWidth="1"/>
    <col min="5" max="5" width="13.33203125" style="90" customWidth="1"/>
    <col min="6" max="6" width="3.33203125" style="90" customWidth="1"/>
    <col min="7" max="7" width="18.109375" style="90" customWidth="1"/>
    <col min="8" max="8" width="26" style="90" customWidth="1"/>
    <col min="9" max="9" width="13.33203125" style="90" customWidth="1"/>
    <col min="10" max="10" width="9" style="90" customWidth="1"/>
    <col min="11" max="11" width="9.109375" style="90" customWidth="1"/>
    <col min="12" max="16384" width="9.109375" style="90"/>
  </cols>
  <sheetData>
    <row r="1" spans="1:30" ht="25.2" customHeight="1" thickBot="1" x14ac:dyDescent="0.35">
      <c r="A1" s="427" t="s">
        <v>173</v>
      </c>
      <c r="B1" s="427"/>
      <c r="C1" s="427"/>
      <c r="D1" s="427"/>
      <c r="E1" s="427"/>
      <c r="F1" s="427"/>
      <c r="G1" s="427"/>
      <c r="H1" s="427"/>
      <c r="I1" s="427"/>
    </row>
    <row r="2" spans="1:30" ht="18.75" customHeight="1" thickBot="1" x14ac:dyDescent="0.35">
      <c r="A2" s="259" t="s">
        <v>60</v>
      </c>
      <c r="B2" s="443">
        <f>SUMMARY!C10</f>
        <v>0</v>
      </c>
      <c r="C2" s="444"/>
      <c r="D2" s="444"/>
      <c r="E2" s="445"/>
      <c r="F2" s="120"/>
      <c r="G2" s="180" t="s">
        <v>107</v>
      </c>
      <c r="H2" s="165"/>
      <c r="I2" s="127" t="s">
        <v>64</v>
      </c>
      <c r="J2" s="121"/>
    </row>
    <row r="3" spans="1:30" ht="18.75" customHeight="1" x14ac:dyDescent="0.3">
      <c r="A3" s="260" t="s">
        <v>61</v>
      </c>
      <c r="B3" s="446">
        <f>SUMMARY!C11</f>
        <v>0</v>
      </c>
      <c r="C3" s="447"/>
      <c r="D3" s="447"/>
      <c r="E3" s="448"/>
      <c r="F3" s="122"/>
      <c r="G3" s="432" t="s">
        <v>54</v>
      </c>
      <c r="H3" s="433"/>
      <c r="I3" s="128">
        <f>'1 - Project Info'!G34</f>
        <v>0</v>
      </c>
      <c r="J3" s="123"/>
    </row>
    <row r="4" spans="1:30" ht="18.75" customHeight="1" thickBot="1" x14ac:dyDescent="0.35">
      <c r="A4" s="261" t="s">
        <v>62</v>
      </c>
      <c r="B4" s="434">
        <f>'1 - Project Info'!B7</f>
        <v>0</v>
      </c>
      <c r="C4" s="435"/>
      <c r="D4" s="435"/>
      <c r="E4" s="436"/>
      <c r="F4" s="122"/>
      <c r="G4" s="437" t="s">
        <v>202</v>
      </c>
      <c r="H4" s="438"/>
      <c r="I4" s="129">
        <f>'1 - Project Info'!G35+'1 - Project Info'!G36+'1 - Project Info'!G37</f>
        <v>0</v>
      </c>
      <c r="J4" s="123"/>
    </row>
    <row r="5" spans="1:30" ht="18.75" customHeight="1" thickBot="1" x14ac:dyDescent="0.35">
      <c r="D5" s="90"/>
      <c r="F5" s="122"/>
      <c r="G5" s="170" t="s">
        <v>68</v>
      </c>
      <c r="H5" s="139"/>
      <c r="I5" s="129">
        <f>'1 - Project Info'!G50</f>
        <v>0</v>
      </c>
      <c r="J5" s="123"/>
    </row>
    <row r="6" spans="1:30" ht="19.2" customHeight="1" thickBot="1" x14ac:dyDescent="0.35">
      <c r="A6" s="306" t="s">
        <v>67</v>
      </c>
      <c r="B6" s="307"/>
      <c r="C6" s="439" t="s">
        <v>106</v>
      </c>
      <c r="D6" s="440"/>
      <c r="E6" s="307"/>
      <c r="F6" s="122"/>
      <c r="G6" s="441" t="s">
        <v>171</v>
      </c>
      <c r="H6" s="442"/>
      <c r="I6" s="315">
        <v>0</v>
      </c>
      <c r="J6" s="123"/>
    </row>
    <row r="7" spans="1:30" ht="19.2" customHeight="1" thickBot="1" x14ac:dyDescent="0.35">
      <c r="A7" s="124"/>
      <c r="B7" s="125"/>
      <c r="C7" s="125"/>
      <c r="D7" s="126"/>
      <c r="E7" s="125"/>
      <c r="F7" s="122"/>
      <c r="G7" s="173" t="s">
        <v>98</v>
      </c>
      <c r="H7" s="227"/>
      <c r="I7" s="69" t="e">
        <f>-(I6-($I$3+$I$4+$I$5))/I6</f>
        <v>#DIV/0!</v>
      </c>
      <c r="J7" s="123"/>
    </row>
    <row r="8" spans="1:30" ht="18.75" customHeight="1" thickBot="1" x14ac:dyDescent="0.35">
      <c r="A8" s="425" t="s">
        <v>109</v>
      </c>
      <c r="B8" s="426"/>
      <c r="C8" s="130" t="s">
        <v>64</v>
      </c>
      <c r="D8" s="308" t="s">
        <v>65</v>
      </c>
      <c r="E8" s="130" t="s">
        <v>66</v>
      </c>
      <c r="F8" s="122"/>
      <c r="G8" s="173" t="s">
        <v>116</v>
      </c>
      <c r="H8" s="227"/>
      <c r="I8" s="316">
        <v>0</v>
      </c>
      <c r="J8" s="123"/>
    </row>
    <row r="9" spans="1:30" ht="18.75" customHeight="1" x14ac:dyDescent="0.3">
      <c r="A9" s="423" t="s">
        <v>151</v>
      </c>
      <c r="B9" s="424"/>
      <c r="C9" s="131">
        <f>'1 - Value Gap'!H13</f>
        <v>0</v>
      </c>
      <c r="D9" s="309">
        <v>0</v>
      </c>
      <c r="E9" s="132">
        <f>D9*$B$6</f>
        <v>0</v>
      </c>
      <c r="F9" s="122"/>
      <c r="G9" s="173" t="s">
        <v>117</v>
      </c>
      <c r="H9" s="227"/>
      <c r="I9" s="69" t="e">
        <f>-(I8-($I$3+$I$4+$I$5))/I8</f>
        <v>#DIV/0!</v>
      </c>
      <c r="J9" s="123"/>
    </row>
    <row r="10" spans="1:30" ht="18.75" customHeight="1" thickBot="1" x14ac:dyDescent="0.35">
      <c r="A10" s="428" t="s">
        <v>150</v>
      </c>
      <c r="B10" s="429"/>
      <c r="C10" s="220">
        <f>'1 - Value Gap'!H14</f>
        <v>0</v>
      </c>
      <c r="D10" s="310">
        <v>0</v>
      </c>
      <c r="E10" s="221">
        <f>D10*$B$6</f>
        <v>0</v>
      </c>
      <c r="F10" s="122"/>
      <c r="G10" s="451" t="s">
        <v>228</v>
      </c>
      <c r="H10" s="452"/>
      <c r="I10" s="317">
        <v>0</v>
      </c>
      <c r="J10" s="123"/>
    </row>
    <row r="11" spans="1:30" ht="18.75" customHeight="1" thickBot="1" x14ac:dyDescent="0.35">
      <c r="A11" s="430" t="s">
        <v>165</v>
      </c>
      <c r="B11" s="431"/>
      <c r="C11" s="264">
        <f>SUM(C9:C10)</f>
        <v>0</v>
      </c>
      <c r="D11" s="264">
        <f>SUM(D9:D10)</f>
        <v>0</v>
      </c>
      <c r="E11" s="74">
        <f>SUM(E9:E10)</f>
        <v>0</v>
      </c>
      <c r="F11" s="122"/>
      <c r="G11" s="453" t="s">
        <v>225</v>
      </c>
      <c r="H11" s="454"/>
      <c r="I11" s="71" t="e">
        <f>-(I10-($I$3+$I$4+$I$5))/I10</f>
        <v>#DIV/0!</v>
      </c>
      <c r="J11" s="123"/>
    </row>
    <row r="12" spans="1:30" ht="18" customHeight="1" x14ac:dyDescent="0.3">
      <c r="A12" s="421" t="s">
        <v>161</v>
      </c>
      <c r="B12" s="422"/>
      <c r="C12" s="338">
        <v>0</v>
      </c>
      <c r="D12" s="342">
        <v>0</v>
      </c>
      <c r="E12" s="263"/>
      <c r="F12" s="122"/>
      <c r="G12" s="170" t="s">
        <v>135</v>
      </c>
      <c r="H12" s="230"/>
      <c r="I12" s="129">
        <f>'1 - Project Info'!G57</f>
        <v>0</v>
      </c>
      <c r="J12" s="123"/>
    </row>
    <row r="13" spans="1:30" ht="17.399999999999999" customHeight="1" thickBot="1" x14ac:dyDescent="0.35">
      <c r="A13" s="419" t="s">
        <v>69</v>
      </c>
      <c r="B13" s="420"/>
      <c r="C13" s="339" t="e">
        <f>-((C12-(C11))/C12)</f>
        <v>#DIV/0!</v>
      </c>
      <c r="D13" s="343" t="e">
        <f>-((D12-(D11))/D12)</f>
        <v>#DIV/0!</v>
      </c>
      <c r="E13" s="262"/>
      <c r="F13" s="125"/>
      <c r="G13" s="171" t="s">
        <v>71</v>
      </c>
      <c r="H13" s="166"/>
      <c r="I13" s="134">
        <f>'1 - Project Info'!G58</f>
        <v>0</v>
      </c>
      <c r="J13" s="125"/>
      <c r="U13" s="133"/>
      <c r="V13" s="133"/>
      <c r="W13" s="133"/>
      <c r="X13" s="133"/>
      <c r="Y13" s="133"/>
      <c r="Z13" s="133"/>
      <c r="AA13" s="133"/>
      <c r="AB13" s="133"/>
      <c r="AC13" s="133"/>
      <c r="AD13" s="133"/>
    </row>
    <row r="14" spans="1:30" ht="17.399999999999999" customHeight="1" thickBot="1" x14ac:dyDescent="0.35">
      <c r="A14" s="419" t="s">
        <v>226</v>
      </c>
      <c r="B14" s="420"/>
      <c r="C14" s="340">
        <v>0</v>
      </c>
      <c r="D14" s="342">
        <v>0</v>
      </c>
      <c r="E14" s="262"/>
      <c r="F14" s="125"/>
      <c r="G14" s="174" t="s">
        <v>99</v>
      </c>
      <c r="H14" s="167"/>
      <c r="I14" s="70">
        <f>SUM(I3:I5)+I13</f>
        <v>0</v>
      </c>
      <c r="J14" s="125"/>
      <c r="U14" s="133"/>
      <c r="V14" s="133"/>
      <c r="W14" s="133"/>
      <c r="X14" s="133"/>
      <c r="Y14" s="133"/>
      <c r="Z14" s="133"/>
      <c r="AA14" s="133"/>
      <c r="AB14" s="133"/>
      <c r="AC14" s="133"/>
      <c r="AD14" s="133"/>
    </row>
    <row r="15" spans="1:30" ht="17.399999999999999" customHeight="1" thickBot="1" x14ac:dyDescent="0.35">
      <c r="A15" s="417" t="s">
        <v>225</v>
      </c>
      <c r="B15" s="418"/>
      <c r="C15" s="341" t="e">
        <f>-((C14-(C11))/C14)</f>
        <v>#DIV/0!</v>
      </c>
      <c r="D15" s="343" t="e">
        <f>-((D14-(D11))/D14)</f>
        <v>#DIV/0!</v>
      </c>
      <c r="E15" s="262"/>
      <c r="F15" s="125"/>
      <c r="G15" s="175" t="s">
        <v>108</v>
      </c>
      <c r="H15" s="168"/>
      <c r="I15" s="318">
        <v>0</v>
      </c>
      <c r="J15" s="125"/>
      <c r="U15" s="133"/>
      <c r="V15" s="133"/>
      <c r="W15" s="133"/>
      <c r="X15" s="133"/>
      <c r="Y15" s="133"/>
      <c r="Z15" s="133"/>
      <c r="AA15" s="133"/>
      <c r="AB15" s="133"/>
      <c r="AC15" s="133"/>
      <c r="AD15" s="133"/>
    </row>
    <row r="16" spans="1:30" ht="17.399999999999999" customHeight="1" thickBot="1" x14ac:dyDescent="0.35">
      <c r="D16" s="258"/>
      <c r="E16" s="160"/>
      <c r="F16" s="125"/>
      <c r="G16" s="173" t="s">
        <v>69</v>
      </c>
      <c r="H16" s="227"/>
      <c r="I16" s="69" t="e">
        <f>-((I15-I14)/I15)</f>
        <v>#DIV/0!</v>
      </c>
      <c r="J16" s="125"/>
      <c r="U16" s="133"/>
      <c r="V16" s="133"/>
      <c r="W16" s="133"/>
      <c r="X16" s="133"/>
      <c r="Y16" s="133"/>
      <c r="Z16" s="133"/>
      <c r="AA16" s="133"/>
      <c r="AB16" s="133"/>
      <c r="AC16" s="133"/>
      <c r="AD16" s="133"/>
    </row>
    <row r="17" spans="1:10" ht="18.75" customHeight="1" thickBot="1" x14ac:dyDescent="0.35">
      <c r="A17" s="415" t="s">
        <v>123</v>
      </c>
      <c r="B17" s="416"/>
      <c r="C17" s="130" t="s">
        <v>64</v>
      </c>
      <c r="D17" s="308" t="s">
        <v>65</v>
      </c>
      <c r="E17" s="130" t="s">
        <v>66</v>
      </c>
      <c r="F17" s="133"/>
      <c r="G17" s="176" t="s">
        <v>114</v>
      </c>
      <c r="H17" s="169"/>
      <c r="I17" s="319">
        <v>0</v>
      </c>
      <c r="J17" s="133"/>
    </row>
    <row r="18" spans="1:10" ht="18.75" customHeight="1" thickBot="1" x14ac:dyDescent="0.35">
      <c r="A18" s="172" t="s">
        <v>100</v>
      </c>
      <c r="B18" s="138"/>
      <c r="C18" s="156">
        <f>I34</f>
        <v>0</v>
      </c>
      <c r="D18" s="309">
        <v>0</v>
      </c>
      <c r="E18" s="156">
        <f>D18*$E$6</f>
        <v>0</v>
      </c>
      <c r="G18" s="173" t="s">
        <v>115</v>
      </c>
      <c r="H18" s="227"/>
      <c r="I18" s="69" t="e">
        <f>-((I17-I14)/I17)</f>
        <v>#DIV/0!</v>
      </c>
    </row>
    <row r="19" spans="1:10" ht="18.75" customHeight="1" x14ac:dyDescent="0.3">
      <c r="A19" s="331" t="s">
        <v>150</v>
      </c>
      <c r="B19" s="332"/>
      <c r="C19" s="156">
        <f>'1 - Aff Gap'!F22</f>
        <v>0</v>
      </c>
      <c r="D19" s="309">
        <v>0</v>
      </c>
      <c r="E19" s="156">
        <f>D19*$E$6</f>
        <v>0</v>
      </c>
      <c r="G19" s="451" t="s">
        <v>224</v>
      </c>
      <c r="H19" s="452"/>
      <c r="I19" s="317">
        <v>0</v>
      </c>
    </row>
    <row r="20" spans="1:10" s="133" customFormat="1" ht="18.75" customHeight="1" thickBot="1" x14ac:dyDescent="0.35">
      <c r="A20" s="178" t="s">
        <v>101</v>
      </c>
      <c r="B20" s="181"/>
      <c r="C20" s="140">
        <f>'1 - Aff Gap'!F38</f>
        <v>0</v>
      </c>
      <c r="D20" s="310">
        <v>0</v>
      </c>
      <c r="E20" s="156">
        <f>D20*$E$6</f>
        <v>0</v>
      </c>
      <c r="G20" s="453" t="s">
        <v>225</v>
      </c>
      <c r="H20" s="454"/>
      <c r="I20" s="71" t="e">
        <f>-((I19-(I14))/I19)</f>
        <v>#DIV/0!</v>
      </c>
    </row>
    <row r="21" spans="1:10" ht="18.600000000000001" customHeight="1" thickBot="1" x14ac:dyDescent="0.35">
      <c r="A21" s="267" t="s">
        <v>102</v>
      </c>
      <c r="B21" s="268"/>
      <c r="C21" s="264">
        <f>SUM(C18:C20)</f>
        <v>0</v>
      </c>
      <c r="D21" s="264">
        <f>SUM(D18:D20)</f>
        <v>0</v>
      </c>
      <c r="E21" s="74">
        <f>D21*$E$6</f>
        <v>0</v>
      </c>
    </row>
    <row r="22" spans="1:10" ht="18.75" customHeight="1" x14ac:dyDescent="0.3">
      <c r="A22" s="421" t="s">
        <v>162</v>
      </c>
      <c r="B22" s="422"/>
      <c r="C22" s="311">
        <v>0</v>
      </c>
      <c r="D22" s="312">
        <v>0</v>
      </c>
      <c r="E22" s="160"/>
      <c r="G22" s="180" t="s">
        <v>109</v>
      </c>
      <c r="H22" s="165"/>
      <c r="I22" s="127" t="s">
        <v>64</v>
      </c>
    </row>
    <row r="23" spans="1:10" ht="18" customHeight="1" x14ac:dyDescent="0.3">
      <c r="A23" s="419" t="s">
        <v>69</v>
      </c>
      <c r="B23" s="420"/>
      <c r="C23" s="269" t="e">
        <f>-((C22-C18)/C22)</f>
        <v>#DIV/0!</v>
      </c>
      <c r="D23" s="265" t="e">
        <f>-((D22-D18)/D22)</f>
        <v>#DIV/0!</v>
      </c>
      <c r="E23" s="160"/>
      <c r="G23" s="178" t="s">
        <v>121</v>
      </c>
      <c r="H23" s="157"/>
      <c r="I23" s="164">
        <f>'1 - Value Gap'!H13+'1 - Value Gap'!H14</f>
        <v>0</v>
      </c>
    </row>
    <row r="24" spans="1:10" ht="18" customHeight="1" thickBot="1" x14ac:dyDescent="0.35">
      <c r="A24" s="419" t="s">
        <v>227</v>
      </c>
      <c r="B24" s="420"/>
      <c r="C24" s="313">
        <v>0</v>
      </c>
      <c r="D24" s="313">
        <v>0</v>
      </c>
      <c r="E24" s="160"/>
      <c r="G24" s="186" t="s">
        <v>170</v>
      </c>
      <c r="H24" s="187"/>
      <c r="I24" s="188">
        <f>SUM('1 - Value Gap'!H15:H22)</f>
        <v>0</v>
      </c>
    </row>
    <row r="25" spans="1:10" ht="18" customHeight="1" thickBot="1" x14ac:dyDescent="0.35">
      <c r="A25" s="417" t="s">
        <v>225</v>
      </c>
      <c r="B25" s="418"/>
      <c r="C25" s="270" t="e">
        <f>-((C24-(C18))/C24)</f>
        <v>#DIV/0!</v>
      </c>
      <c r="D25" s="266" t="e">
        <f>-((D24-(D18))/D24)</f>
        <v>#DIV/0!</v>
      </c>
      <c r="E25" s="160"/>
      <c r="G25" s="184" t="s">
        <v>73</v>
      </c>
      <c r="H25" s="185"/>
      <c r="I25" s="72">
        <f>SUM(I23:I24)</f>
        <v>0</v>
      </c>
    </row>
    <row r="26" spans="1:10" ht="18.75" customHeight="1" thickBot="1" x14ac:dyDescent="0.35">
      <c r="A26" s="135"/>
      <c r="B26" s="135"/>
      <c r="C26" s="135"/>
      <c r="D26" s="136"/>
      <c r="E26" s="137"/>
    </row>
    <row r="27" spans="1:10" ht="18.75" customHeight="1" thickBot="1" x14ac:dyDescent="0.35">
      <c r="A27" s="415" t="s">
        <v>223</v>
      </c>
      <c r="B27" s="416"/>
      <c r="C27" s="130" t="s">
        <v>64</v>
      </c>
      <c r="E27" s="159"/>
      <c r="G27" s="177" t="s">
        <v>104</v>
      </c>
      <c r="H27" s="228"/>
      <c r="I27" s="130" t="s">
        <v>64</v>
      </c>
    </row>
    <row r="28" spans="1:10" ht="18.75" customHeight="1" x14ac:dyDescent="0.3">
      <c r="A28" s="336" t="s">
        <v>221</v>
      </c>
      <c r="B28" s="333"/>
      <c r="C28" s="156">
        <f>'1 - Project Info'!F29</f>
        <v>0</v>
      </c>
      <c r="E28" s="160"/>
      <c r="G28" s="172" t="s">
        <v>75</v>
      </c>
      <c r="H28" s="138"/>
      <c r="I28" s="156">
        <f>'1 - Aff Gap'!F11</f>
        <v>0</v>
      </c>
    </row>
    <row r="29" spans="1:10" ht="18" customHeight="1" thickBot="1" x14ac:dyDescent="0.35">
      <c r="A29" s="334" t="s">
        <v>222</v>
      </c>
      <c r="B29" s="335"/>
      <c r="C29" s="337">
        <f>'1 - Project Info'!F30</f>
        <v>0</v>
      </c>
      <c r="E29" s="160"/>
      <c r="G29" s="178" t="s">
        <v>76</v>
      </c>
      <c r="H29" s="182"/>
      <c r="I29" s="140">
        <f>'1 - Aff Gap'!F12</f>
        <v>0</v>
      </c>
    </row>
    <row r="30" spans="1:10" ht="18" customHeight="1" thickBot="1" x14ac:dyDescent="0.35">
      <c r="E30" s="160"/>
      <c r="G30" s="179" t="s">
        <v>78</v>
      </c>
      <c r="H30" s="73"/>
      <c r="I30" s="75">
        <f>SUM(I28:I29)</f>
        <v>0</v>
      </c>
    </row>
    <row r="31" spans="1:10" ht="18" customHeight="1" thickBot="1" x14ac:dyDescent="0.35">
      <c r="A31" s="189" t="s">
        <v>122</v>
      </c>
      <c r="B31" s="255" t="s">
        <v>80</v>
      </c>
      <c r="C31" s="255" t="s">
        <v>81</v>
      </c>
      <c r="D31" s="256" t="s">
        <v>70</v>
      </c>
      <c r="E31" s="162"/>
    </row>
    <row r="32" spans="1:10" ht="18" customHeight="1" thickBot="1" x14ac:dyDescent="0.35">
      <c r="A32" s="141" t="str">
        <f>'1 - Leverage'!B7</f>
        <v>Click to Enter</v>
      </c>
      <c r="B32" s="142">
        <f>'1 - Leverage'!D7</f>
        <v>0</v>
      </c>
      <c r="C32" s="143" t="str">
        <f>'1 - Leverage'!A7</f>
        <v>Click to Enter</v>
      </c>
      <c r="D32" s="144" t="str">
        <f>'1 - Leverage'!E7</f>
        <v>Click to Enter</v>
      </c>
      <c r="E32" s="162"/>
      <c r="G32" s="177" t="s">
        <v>103</v>
      </c>
      <c r="H32" s="229"/>
      <c r="I32" s="130" t="s">
        <v>64</v>
      </c>
    </row>
    <row r="33" spans="1:9" ht="18" customHeight="1" x14ac:dyDescent="0.3">
      <c r="A33" s="145" t="str">
        <f>'1 - Leverage'!B8</f>
        <v>Click to Enter</v>
      </c>
      <c r="B33" s="146">
        <f>'1 - Leverage'!D8</f>
        <v>0</v>
      </c>
      <c r="C33" s="147" t="str">
        <f>'1 - Leverage'!A8</f>
        <v>Click to Enter</v>
      </c>
      <c r="D33" s="148" t="str">
        <f>'1 - Leverage'!E8</f>
        <v>Click to Enter</v>
      </c>
      <c r="E33" s="160"/>
      <c r="G33" s="449" t="s">
        <v>203</v>
      </c>
      <c r="H33" s="450"/>
      <c r="I33" s="156">
        <f>'1 - Aff Gap'!F19+'1 - Aff Gap'!F20</f>
        <v>0</v>
      </c>
    </row>
    <row r="34" spans="1:9" ht="18" customHeight="1" x14ac:dyDescent="0.3">
      <c r="A34" s="145" t="str">
        <f>'1 - Leverage'!B9</f>
        <v>Click to Enter</v>
      </c>
      <c r="B34" s="146">
        <f>'1 - Leverage'!D9</f>
        <v>0</v>
      </c>
      <c r="C34" s="147" t="str">
        <f>'1 - Leverage'!A9</f>
        <v>Click to Enter</v>
      </c>
      <c r="D34" s="148" t="str">
        <f>'1 - Leverage'!E9</f>
        <v>Click to Enter</v>
      </c>
      <c r="E34" s="163"/>
      <c r="G34" s="178" t="s">
        <v>120</v>
      </c>
      <c r="H34" s="157"/>
      <c r="I34" s="164">
        <f>'1 - Aff Gap'!F21</f>
        <v>0</v>
      </c>
    </row>
    <row r="35" spans="1:9" ht="19.95" customHeight="1" x14ac:dyDescent="0.3">
      <c r="A35" s="145" t="str">
        <f>'1 - Leverage'!B10</f>
        <v>Click to Enter</v>
      </c>
      <c r="B35" s="146">
        <f>'1 - Leverage'!D10</f>
        <v>0</v>
      </c>
      <c r="C35" s="147" t="str">
        <f>'1 - Leverage'!A10</f>
        <v>Click to Enter</v>
      </c>
      <c r="D35" s="148" t="str">
        <f>'1 - Leverage'!E10</f>
        <v>Click to Enter</v>
      </c>
      <c r="E35" s="163"/>
      <c r="G35" s="170" t="s">
        <v>82</v>
      </c>
      <c r="H35" s="230"/>
      <c r="I35" s="150">
        <f>'1 - Aff Gap'!F23</f>
        <v>0</v>
      </c>
    </row>
    <row r="36" spans="1:9" ht="18.75" customHeight="1" x14ac:dyDescent="0.3">
      <c r="A36" s="145" t="str">
        <f>'1 - Leverage'!B11</f>
        <v>Click to Enter</v>
      </c>
      <c r="B36" s="146">
        <f>'1 - Leverage'!D11</f>
        <v>0</v>
      </c>
      <c r="C36" s="147" t="str">
        <f>'1 - Leverage'!A11</f>
        <v>Click to Enter</v>
      </c>
      <c r="D36" s="148" t="str">
        <f>'1 - Leverage'!E11</f>
        <v>Click to Enter</v>
      </c>
      <c r="E36" s="163"/>
      <c r="G36" s="170" t="s">
        <v>83</v>
      </c>
      <c r="H36" s="230"/>
      <c r="I36" s="150">
        <f>'1 - Aff Gap'!F24</f>
        <v>0</v>
      </c>
    </row>
    <row r="37" spans="1:9" ht="18.75" customHeight="1" thickBot="1" x14ac:dyDescent="0.35">
      <c r="A37" s="145" t="str">
        <f>'1 - Leverage'!B12</f>
        <v>Click to Enter</v>
      </c>
      <c r="B37" s="146">
        <f>'1 - Leverage'!D12</f>
        <v>0</v>
      </c>
      <c r="C37" s="147" t="str">
        <f>'1 - Leverage'!A12</f>
        <v>Click to Enter</v>
      </c>
      <c r="D37" s="148" t="str">
        <f>'1 - Leverage'!E12</f>
        <v>Click to Enter</v>
      </c>
      <c r="E37" s="161"/>
      <c r="G37" s="186" t="s">
        <v>170</v>
      </c>
      <c r="H37" s="187"/>
      <c r="I37" s="150">
        <f>SUM('1 - Aff Gap'!F25:F32)</f>
        <v>0</v>
      </c>
    </row>
    <row r="38" spans="1:9" ht="18.75" customHeight="1" thickBot="1" x14ac:dyDescent="0.35">
      <c r="A38" s="145" t="str">
        <f>'1 - Leverage'!B13</f>
        <v>Click to Enter</v>
      </c>
      <c r="B38" s="146">
        <f>'1 - Leverage'!D13</f>
        <v>0</v>
      </c>
      <c r="C38" s="147" t="str">
        <f>'1 - Leverage'!A13</f>
        <v>Click to Enter</v>
      </c>
      <c r="D38" s="148" t="str">
        <f>'1 - Leverage'!E13</f>
        <v>Click to Enter</v>
      </c>
      <c r="E38" s="161"/>
      <c r="G38" s="183" t="s">
        <v>84</v>
      </c>
      <c r="H38" s="158"/>
      <c r="I38" s="72">
        <f>SUM(I33:I37)</f>
        <v>0</v>
      </c>
    </row>
  </sheetData>
  <sheetProtection algorithmName="SHA-512" hashValue="GkYVcBE4kf+JfrkSyG39m5hJMuA4E5mvxfogjPPeLcKZh8c2enN2LGb9tIzFXQ2/eHqifOlZAppEJiNFbDdMew==" saltValue="DNXEH2693MzQ7a6ZY7FdgA==" spinCount="100000" sheet="1" objects="1" scenarios="1" selectLockedCells="1"/>
  <mergeCells count="27">
    <mergeCell ref="G33:H33"/>
    <mergeCell ref="G10:H10"/>
    <mergeCell ref="G11:H11"/>
    <mergeCell ref="G19:H19"/>
    <mergeCell ref="G20:H20"/>
    <mergeCell ref="A13:B13"/>
    <mergeCell ref="A9:B9"/>
    <mergeCell ref="A8:B8"/>
    <mergeCell ref="A12:B12"/>
    <mergeCell ref="A1:I1"/>
    <mergeCell ref="A10:B10"/>
    <mergeCell ref="A11:B11"/>
    <mergeCell ref="G3:H3"/>
    <mergeCell ref="B4:E4"/>
    <mergeCell ref="G4:H4"/>
    <mergeCell ref="C6:D6"/>
    <mergeCell ref="G6:H6"/>
    <mergeCell ref="B2:E2"/>
    <mergeCell ref="B3:E3"/>
    <mergeCell ref="A27:B27"/>
    <mergeCell ref="A25:B25"/>
    <mergeCell ref="A14:B14"/>
    <mergeCell ref="A15:B15"/>
    <mergeCell ref="A22:B22"/>
    <mergeCell ref="A23:B23"/>
    <mergeCell ref="A24:B24"/>
    <mergeCell ref="A17:B17"/>
  </mergeCells>
  <conditionalFormatting sqref="C13:D13 C15:D15">
    <cfRule type="cellIs" dxfId="20" priority="5" operator="greaterThan">
      <formula>0</formula>
    </cfRule>
  </conditionalFormatting>
  <conditionalFormatting sqref="C25:D25">
    <cfRule type="cellIs" dxfId="19" priority="7" operator="greaterThan">
      <formula>0</formula>
    </cfRule>
  </conditionalFormatting>
  <conditionalFormatting sqref="I11">
    <cfRule type="cellIs" dxfId="18" priority="3" operator="greaterThan">
      <formula>0</formula>
    </cfRule>
  </conditionalFormatting>
  <conditionalFormatting sqref="I20">
    <cfRule type="cellIs" dxfId="17" priority="1" operator="greaterThan">
      <formula>0</formula>
    </cfRule>
  </conditionalFormatting>
  <dataValidations xWindow="699" yWindow="791" count="8">
    <dataValidation allowBlank="1" showErrorMessage="1" sqref="E16" xr:uid="{E12FC719-DA0D-4648-93C1-487C79F14750}"/>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ACABDB52-BC83-46B3-A0AF-B64B33EFD5E5}"/>
    <dataValidation allowBlank="1" promptTitle="Review Multiple Sources" prompt="Review the Leverage Workbook and leverage documentation. If no committed leverage is available, enter $0. If there are multiple committed sources, identify the source and amount on separate lines." sqref="I24" xr:uid="{75115978-67F7-4E2E-AB3B-F3EF34BF771F}"/>
    <dataValidation allowBlank="1" sqref="D16 E17:E21" xr:uid="{621CF914-9D45-4F46-9629-84FE370511DB}"/>
    <dataValidation errorStyle="information" allowBlank="1" showInputMessage="1" showErrorMessage="1" promptTitle="Do Not Use with CLT Requests" prompt="The Impact Fund Historical 80th Percentile is not applicable to CLT requests. Please disregard this field for CLT proposals." sqref="C12 C22" xr:uid="{9E83A508-506F-443A-B105-355B099EC70D}"/>
    <dataValidation allowBlank="1" showInputMessage="1" showErrorMessage="1" promptTitle="Do Not Use with CLT Requests" prompt="The Impact Fund Historical 80th Percentile is not applicable to CLT requests. Please disregard this field for CLT proposals." sqref="D12 D22" xr:uid="{28350ACA-82AE-416C-809A-3EB60C0195E0}"/>
    <dataValidation errorStyle="information" allowBlank="1" showErrorMessage="1" promptTitle="Do Not Use with CLT Requests" prompt="The Impact Fund Historical 80th Percentile is not applicable to CLT requests. Please disregard this field for CLT proposals." sqref="C14:D14 C24:D24 I10 I19" xr:uid="{A820567F-F672-4E89-89D4-CAF91289056E}"/>
    <dataValidation type="whole" operator="lessThanOrEqual" allowBlank="1" showInputMessage="1" showErrorMessage="1" sqref="D9:D10 D18:D20" xr:uid="{4BED2A4A-4392-4BA9-B724-9B26AD415FB6}">
      <formula1>C9</formula1>
    </dataValidation>
  </dataValidations>
  <printOptions horizontalCentered="1"/>
  <pageMargins left="0.25" right="0.25" top="0.25" bottom="0.25" header="0.3" footer="0.3"/>
  <pageSetup paperSize="17" scale="92" orientation="portrait" verticalDpi="360" r:id="rId1"/>
  <extLst>
    <ext xmlns:x14="http://schemas.microsoft.com/office/spreadsheetml/2009/9/main" uri="{CCE6A557-97BC-4b89-ADB6-D9C93CAAB3DF}">
      <x14:dataValidations xmlns:xm="http://schemas.microsoft.com/office/excel/2006/main" xWindow="699" yWindow="791" count="2">
        <x14:dataValidation type="whole" operator="lessThanOrEqual" allowBlank="1" showInputMessage="1" showErrorMessage="1" xr:uid="{5792754A-B689-4495-B292-C196866B629E}">
          <x14:formula1>
            <xm:f>'1 - Aff Gap'!F34</xm:f>
          </x14:formula1>
          <xm:sqref>E6</xm:sqref>
        </x14:dataValidation>
        <x14:dataValidation type="whole" operator="lessThanOrEqual" allowBlank="1" showInputMessage="1" showErrorMessage="1" xr:uid="{16B124A5-5577-440F-8DF5-1768E457237D}">
          <x14:formula1>
            <xm:f>'1 - Value Gap'!H25</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80"/>
  <sheetViews>
    <sheetView showGridLines="0" zoomScaleNormal="100" workbookViewId="0">
      <selection activeCell="G35" sqref="G35"/>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200</v>
      </c>
    </row>
    <row r="8" spans="1:9" ht="15.75" customHeight="1" thickBot="1" x14ac:dyDescent="0.3">
      <c r="A8" s="58" t="s">
        <v>166</v>
      </c>
      <c r="B8" s="36"/>
      <c r="D8" s="8"/>
      <c r="E8" s="8"/>
      <c r="F8" s="8"/>
      <c r="G8" s="9"/>
    </row>
    <row r="9" spans="1:9" ht="15.75" customHeight="1" thickBot="1" x14ac:dyDescent="0.3">
      <c r="A9" s="7"/>
      <c r="B9" s="34" t="s">
        <v>29</v>
      </c>
      <c r="C9" s="8"/>
      <c r="D9" s="8"/>
      <c r="E9" s="8"/>
      <c r="F9" s="64" t="s">
        <v>14</v>
      </c>
      <c r="G9" s="9"/>
      <c r="H9" s="344"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6"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220</v>
      </c>
      <c r="B28" s="152"/>
      <c r="F28" s="11"/>
      <c r="G28" s="12"/>
      <c r="H28" s="116"/>
    </row>
    <row r="29" spans="1:8" ht="15.75" customHeight="1" thickBot="1" x14ac:dyDescent="0.3">
      <c r="A29" s="151"/>
      <c r="B29" s="57" t="s">
        <v>221</v>
      </c>
      <c r="F29" s="64"/>
      <c r="G29" s="12"/>
      <c r="H29" s="116"/>
    </row>
    <row r="30" spans="1:8" ht="15.75" customHeight="1" thickBot="1" x14ac:dyDescent="0.3">
      <c r="A30" s="151"/>
      <c r="B30" s="57" t="s">
        <v>222</v>
      </c>
      <c r="F30" s="64"/>
      <c r="G30" s="12"/>
      <c r="H30" s="116"/>
    </row>
    <row r="31" spans="1:8" ht="15.75"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350">
        <v>0</v>
      </c>
    </row>
    <row r="35" spans="1:11" ht="19.2" customHeight="1" x14ac:dyDescent="0.25">
      <c r="A35" s="7"/>
      <c r="B35" s="11"/>
      <c r="C35" s="40" t="s">
        <v>86</v>
      </c>
      <c r="D35" s="39"/>
      <c r="E35" s="39"/>
      <c r="F35" s="39"/>
      <c r="G35" s="351">
        <v>0</v>
      </c>
    </row>
    <row r="36" spans="1:11" ht="19.2" customHeight="1" x14ac:dyDescent="0.25">
      <c r="A36" s="7"/>
      <c r="B36" s="11"/>
      <c r="C36" s="323" t="s">
        <v>207</v>
      </c>
      <c r="D36" s="324"/>
      <c r="E36" s="324"/>
      <c r="F36" s="324"/>
      <c r="G36" s="351">
        <v>0</v>
      </c>
    </row>
    <row r="37" spans="1:11" ht="19.2" customHeight="1" thickBot="1" x14ac:dyDescent="0.3">
      <c r="A37" s="7"/>
      <c r="B37" s="11"/>
      <c r="C37" s="224" t="s">
        <v>219</v>
      </c>
      <c r="D37" s="44"/>
      <c r="E37" s="85"/>
      <c r="F37" s="86"/>
      <c r="G37" s="35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81" t="s">
        <v>212</v>
      </c>
      <c r="D41" s="482"/>
      <c r="E41" s="482"/>
      <c r="F41" s="482"/>
      <c r="G41" s="347">
        <v>0</v>
      </c>
      <c r="H41" s="226"/>
      <c r="I41" s="10"/>
      <c r="J41" s="10"/>
      <c r="K41" s="10"/>
    </row>
    <row r="42" spans="1:11" ht="19.2" customHeight="1" x14ac:dyDescent="0.25">
      <c r="A42" s="7"/>
      <c r="B42" s="11"/>
      <c r="C42" s="326" t="s">
        <v>213</v>
      </c>
      <c r="D42" s="327"/>
      <c r="E42" s="327"/>
      <c r="F42" s="327"/>
      <c r="G42" s="348">
        <v>0</v>
      </c>
      <c r="H42" s="226"/>
      <c r="I42" s="10"/>
      <c r="J42" s="10"/>
      <c r="K42" s="10"/>
    </row>
    <row r="43" spans="1:11" ht="19.2" customHeight="1" x14ac:dyDescent="0.25">
      <c r="A43" s="7"/>
      <c r="B43" s="11"/>
      <c r="C43" s="326" t="s">
        <v>211</v>
      </c>
      <c r="D43" s="327"/>
      <c r="E43" s="327"/>
      <c r="F43" s="327"/>
      <c r="G43" s="348">
        <v>0</v>
      </c>
      <c r="H43" s="226"/>
      <c r="I43" s="10"/>
      <c r="J43" s="10"/>
      <c r="K43" s="10"/>
    </row>
    <row r="44" spans="1:11" ht="19.2" customHeight="1" x14ac:dyDescent="0.25">
      <c r="A44" s="7"/>
      <c r="B44" s="11"/>
      <c r="C44" s="326" t="s">
        <v>208</v>
      </c>
      <c r="D44" s="327"/>
      <c r="E44" s="327"/>
      <c r="F44" s="327"/>
      <c r="G44" s="348">
        <v>0</v>
      </c>
      <c r="H44" s="226"/>
      <c r="I44" s="10"/>
      <c r="J44" s="10"/>
      <c r="K44" s="10"/>
    </row>
    <row r="45" spans="1:11" ht="19.2" customHeight="1" x14ac:dyDescent="0.25">
      <c r="A45" s="7"/>
      <c r="B45" s="11"/>
      <c r="C45" s="326" t="s">
        <v>210</v>
      </c>
      <c r="D45" s="327"/>
      <c r="E45" s="327"/>
      <c r="F45" s="327"/>
      <c r="G45" s="348">
        <v>0</v>
      </c>
      <c r="H45" s="226"/>
      <c r="I45" s="10"/>
      <c r="J45" s="10"/>
      <c r="K45" s="10"/>
    </row>
    <row r="46" spans="1:11" ht="19.2" customHeight="1" x14ac:dyDescent="0.25">
      <c r="A46" s="7"/>
      <c r="B46" s="11"/>
      <c r="C46" s="326" t="s">
        <v>209</v>
      </c>
      <c r="D46" s="327"/>
      <c r="E46" s="327"/>
      <c r="F46" s="327"/>
      <c r="G46" s="348">
        <v>0</v>
      </c>
      <c r="H46" s="226"/>
      <c r="I46" s="10"/>
      <c r="J46" s="10"/>
      <c r="K46" s="10"/>
    </row>
    <row r="47" spans="1:11" ht="19.2" customHeight="1" x14ac:dyDescent="0.25">
      <c r="A47" s="7"/>
      <c r="B47" s="11"/>
      <c r="C47" s="326" t="s">
        <v>214</v>
      </c>
      <c r="D47" s="328"/>
      <c r="E47" s="328"/>
      <c r="F47" s="328"/>
      <c r="G47" s="348">
        <v>0</v>
      </c>
      <c r="H47" s="226"/>
      <c r="I47" s="10"/>
      <c r="J47" s="10"/>
      <c r="K47" s="10"/>
    </row>
    <row r="48" spans="1:11" ht="19.2" customHeight="1" x14ac:dyDescent="0.25">
      <c r="A48" s="7"/>
      <c r="B48" s="11"/>
      <c r="C48" s="488" t="s">
        <v>215</v>
      </c>
      <c r="D48" s="489"/>
      <c r="E48" s="489"/>
      <c r="F48" s="489"/>
      <c r="G48" s="348">
        <v>0</v>
      </c>
      <c r="H48" s="226"/>
      <c r="I48" s="10"/>
      <c r="J48" s="10"/>
      <c r="K48" s="10"/>
    </row>
    <row r="49" spans="1:11" ht="19.2" customHeight="1" thickBot="1" x14ac:dyDescent="0.3">
      <c r="A49" s="7"/>
      <c r="B49" s="11"/>
      <c r="C49" s="323" t="s">
        <v>229</v>
      </c>
      <c r="D49" s="353"/>
      <c r="E49" s="353"/>
      <c r="F49" s="353"/>
      <c r="G49" s="349">
        <v>0</v>
      </c>
      <c r="H49" s="226"/>
      <c r="I49" s="10"/>
      <c r="J49" s="10"/>
      <c r="K49" s="10"/>
    </row>
    <row r="50" spans="1:11" ht="19.2" customHeight="1" thickBot="1" x14ac:dyDescent="0.3">
      <c r="A50" s="7"/>
      <c r="B50" s="11"/>
      <c r="C50" s="478" t="s">
        <v>55</v>
      </c>
      <c r="D50" s="479"/>
      <c r="E50" s="479"/>
      <c r="F50" s="480"/>
      <c r="G50" s="346">
        <f>SUM(G41:G49)</f>
        <v>0</v>
      </c>
    </row>
    <row r="51" spans="1:11" ht="19.2" customHeight="1" thickBot="1" x14ac:dyDescent="0.3">
      <c r="A51" s="7"/>
      <c r="B51" s="11"/>
      <c r="C51" s="354" t="s">
        <v>5</v>
      </c>
      <c r="D51" s="355"/>
      <c r="E51" s="355"/>
      <c r="F51" s="355"/>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216</v>
      </c>
      <c r="D54" s="39"/>
      <c r="E54" s="39"/>
      <c r="F54" s="39"/>
      <c r="G54" s="108">
        <v>0</v>
      </c>
    </row>
    <row r="55" spans="1:11" ht="19.2" customHeight="1" x14ac:dyDescent="0.25">
      <c r="A55" s="7"/>
      <c r="B55" s="11"/>
      <c r="C55" s="225" t="s">
        <v>218</v>
      </c>
      <c r="D55" s="39"/>
      <c r="E55" s="39"/>
      <c r="F55" s="39"/>
      <c r="G55" s="357">
        <v>0</v>
      </c>
    </row>
    <row r="56" spans="1:11" ht="19.2" customHeight="1" x14ac:dyDescent="0.25">
      <c r="A56" s="7"/>
      <c r="B56" s="11"/>
      <c r="C56" s="225" t="s">
        <v>206</v>
      </c>
      <c r="D56" s="39"/>
      <c r="E56" s="39"/>
      <c r="F56" s="39"/>
      <c r="G56" s="357">
        <v>0</v>
      </c>
    </row>
    <row r="57" spans="1:11" ht="19.2" customHeight="1" thickBot="1" x14ac:dyDescent="0.3">
      <c r="A57" s="7"/>
      <c r="B57" s="11"/>
      <c r="C57" s="40" t="s">
        <v>217</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2.5" customHeight="1" thickTop="1" thickBot="1" x14ac:dyDescent="0.3">
      <c r="A62" s="24"/>
      <c r="B62" s="104"/>
      <c r="C62" s="483" t="s">
        <v>118</v>
      </c>
      <c r="D62" s="484"/>
      <c r="E62" s="484"/>
      <c r="F62" s="485"/>
      <c r="G62" s="66">
        <v>0</v>
      </c>
    </row>
    <row r="63" spans="1:11" ht="15.75" customHeight="1" thickTop="1" x14ac:dyDescent="0.25">
      <c r="A63" s="7"/>
      <c r="B63" s="11"/>
      <c r="C63" s="22"/>
      <c r="D63" s="22"/>
      <c r="E63" s="22"/>
      <c r="F63" s="22"/>
      <c r="G63" s="20"/>
    </row>
    <row r="64" spans="1:11" ht="15.75" customHeight="1" thickBot="1" x14ac:dyDescent="0.3">
      <c r="A64" s="486" t="s">
        <v>21</v>
      </c>
      <c r="B64" s="375"/>
      <c r="C64" s="375"/>
      <c r="D64" s="375"/>
      <c r="E64" s="375"/>
      <c r="F64" s="375"/>
      <c r="G64" s="487"/>
    </row>
    <row r="65" spans="1:7" ht="100.5" customHeight="1" thickBot="1" x14ac:dyDescent="0.3">
      <c r="A65" s="475" t="s">
        <v>119</v>
      </c>
      <c r="B65" s="476"/>
      <c r="C65" s="476"/>
      <c r="D65" s="476"/>
      <c r="E65" s="476"/>
      <c r="F65" s="476"/>
      <c r="G65" s="477"/>
    </row>
    <row r="67" spans="1:7" ht="20.25" customHeight="1" x14ac:dyDescent="0.25"/>
    <row r="68" spans="1:7" hidden="1"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hidden="1" x14ac:dyDescent="0.25">
      <c r="E80" s="10"/>
      <c r="F80" s="10"/>
    </row>
  </sheetData>
  <sheetProtection algorithmName="SHA-512" hashValue="gLEUkO2MfuMY3dTQhO/VcdjZZvXsYwHpwFaWAfmmVwtXwoTgvxzchTHjF4g/W7WA3Ovgw8U26XrRqCpQkF9vEg==" saltValue="SOg0Mwt7Yd8E9YwhjpIAnw==" spinCount="100000" sheet="1" selectLockedCells="1"/>
  <mergeCells count="11">
    <mergeCell ref="A65:G65"/>
    <mergeCell ref="C50:F50"/>
    <mergeCell ref="C41:F41"/>
    <mergeCell ref="C62:F62"/>
    <mergeCell ref="A64:G64"/>
    <mergeCell ref="C48:F48"/>
    <mergeCell ref="A1:G1"/>
    <mergeCell ref="A2:G2"/>
    <mergeCell ref="B6:G6"/>
    <mergeCell ref="B7:G7"/>
    <mergeCell ref="A3:G5"/>
  </mergeCells>
  <conditionalFormatting sqref="G62">
    <cfRule type="cellIs" dxfId="16" priority="1" stopIfTrue="1" operator="greaterThan">
      <formula>$G$58</formula>
    </cfRule>
  </conditionalFormatting>
  <dataValidations count="14">
    <dataValidation type="list" allowBlank="1" showInputMessage="1" showErrorMessage="1" sqref="F10" xr:uid="{00000000-0002-0000-0200-000001000000}">
      <formula1>$C$75:$C$78</formula1>
    </dataValidation>
    <dataValidation type="list" allowBlank="1" showInputMessage="1" showErrorMessage="1" sqref="F16" xr:uid="{00000000-0002-0000-0200-000002000000}">
      <formula1>$F$75:$F$79</formula1>
    </dataValidation>
    <dataValidation type="list" allowBlank="1" showInputMessage="1" showErrorMessage="1" sqref="D15" xr:uid="{00000000-0002-0000-0200-000003000000}">
      <formula1>$F$69:$F$72</formula1>
    </dataValidation>
    <dataValidation allowBlank="1" showErrorMessage="1" sqref="D16" xr:uid="{00000000-0002-0000-0200-000006000000}"/>
    <dataValidation type="whole" operator="greaterThanOrEqual" allowBlank="1" showInputMessage="1" showErrorMessage="1" error="Enter whole numbers only" prompt="Include finished, above-ground square feet." sqref="F11" xr:uid="{00000000-0002-0000-0200-000007000000}">
      <formula1>1</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2" xr:uid="{75D7038C-D649-4EC6-BE92-AADD519A98C1}">
      <formula1>G59</formula1>
    </dataValidation>
    <dataValidation type="list" allowBlank="1" showInputMessage="1" showErrorMessage="1" sqref="F26" xr:uid="{A0212734-A8A2-4625-84F8-371782D5D9C0}">
      <formula1>$C$70:$C$72</formula1>
    </dataValidation>
    <dataValidation allowBlank="1" sqref="F27:F28 F31" xr:uid="{1693C7E8-1B36-479D-95A1-A0CCF2D065AF}"/>
    <dataValidation type="list" allowBlank="1" showInputMessage="1" showErrorMessage="1" sqref="F17" xr:uid="{00000000-0002-0000-0200-000000000000}">
      <formula1>$G$70:$G$75</formula1>
    </dataValidation>
    <dataValidation type="list" allowBlank="1" showInputMessage="1" showErrorMessage="1" promptTitle="Choose One" sqref="D9:E10" xr:uid="{00000000-0002-0000-0200-000004000000}">
      <formula1>$E$72:$E$72</formula1>
    </dataValidation>
    <dataValidation type="list" allowBlank="1" showInputMessage="1" showErrorMessage="1" sqref="F9" xr:uid="{00000000-0002-0000-0200-000005000000}">
      <formula1>$E$69:$E$76</formula1>
    </dataValidation>
    <dataValidation type="whole" operator="greaterThanOrEqual" allowBlank="1" showInputMessage="1" showErrorMessage="1" error="Enter whole numbers only." sqref="F12 G41:G49 G54:G56 G34:G37 F29:F30" xr:uid="{31DE1649-FCDA-46D0-B485-E57EE68DC6A9}">
      <formula1>-1</formula1>
    </dataValidation>
    <dataValidation type="textLength" operator="lessThanOrEqual" allowBlank="1" showInputMessage="1" showErrorMessage="1" sqref="B7:G7" xr:uid="{F3A1C1C5-AE84-4B64-B74C-C0CD17EC73D2}">
      <formula1>70</formula1>
    </dataValidation>
    <dataValidation type="whole" operator="greaterThanOrEqual" allowBlank="1" showInputMessage="1" showErrorMessage="1" sqref="G57" xr:uid="{12413AD7-5CFF-4E9D-9C84-D20604BCAF4E}">
      <formula1>0</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363" t="s">
        <v>63</v>
      </c>
      <c r="B1" s="364"/>
      <c r="C1" s="364"/>
      <c r="D1" s="364"/>
      <c r="E1" s="364"/>
      <c r="F1" s="365"/>
    </row>
    <row r="2" spans="1:8" ht="22.5" customHeight="1" thickBot="1" x14ac:dyDescent="0.3">
      <c r="A2" s="366" t="s">
        <v>94</v>
      </c>
      <c r="B2" s="367"/>
      <c r="C2" s="367"/>
      <c r="D2" s="367"/>
      <c r="E2" s="367"/>
      <c r="F2" s="368"/>
    </row>
    <row r="3" spans="1:8" ht="125.25" customHeight="1" x14ac:dyDescent="0.25">
      <c r="A3" s="369" t="s">
        <v>231</v>
      </c>
      <c r="B3" s="370"/>
      <c r="C3" s="370"/>
      <c r="D3" s="370"/>
      <c r="E3" s="370"/>
      <c r="F3" s="371"/>
      <c r="G3" s="116"/>
    </row>
    <row r="4" spans="1:8" ht="22.2" customHeight="1" thickBot="1" x14ac:dyDescent="0.3">
      <c r="A4" s="372" t="s">
        <v>198</v>
      </c>
      <c r="B4" s="373"/>
      <c r="C4" s="373"/>
      <c r="D4" s="373"/>
      <c r="E4" s="373"/>
      <c r="F4" s="374"/>
      <c r="H4" s="68"/>
    </row>
    <row r="5" spans="1:8" ht="15" thickBot="1" x14ac:dyDescent="0.3">
      <c r="A5" s="76"/>
      <c r="B5" s="83"/>
      <c r="C5" s="83"/>
      <c r="D5" s="83"/>
      <c r="E5" s="83"/>
      <c r="F5" s="83"/>
    </row>
    <row r="6" spans="1:8" ht="61.95" customHeight="1" thickBot="1" x14ac:dyDescent="0.3">
      <c r="A6" s="87" t="s">
        <v>0</v>
      </c>
      <c r="B6" s="87" t="s">
        <v>79</v>
      </c>
      <c r="C6" s="88" t="s">
        <v>127</v>
      </c>
      <c r="D6" s="88" t="s">
        <v>204</v>
      </c>
      <c r="E6" s="88" t="s">
        <v>95</v>
      </c>
      <c r="F6" s="88" t="s">
        <v>205</v>
      </c>
      <c r="H6" s="89"/>
    </row>
    <row r="7" spans="1:8" ht="20.100000000000001" customHeight="1" x14ac:dyDescent="0.25">
      <c r="A7" s="102" t="s">
        <v>14</v>
      </c>
      <c r="B7" s="103" t="s">
        <v>14</v>
      </c>
      <c r="C7" s="101"/>
      <c r="D7" s="78">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29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375" t="s">
        <v>21</v>
      </c>
      <c r="B17" s="375"/>
      <c r="C17" s="375"/>
      <c r="D17" s="375"/>
      <c r="E17" s="375"/>
      <c r="F17" s="375"/>
    </row>
    <row r="18" spans="1:6" ht="94.95" customHeight="1" thickBot="1" x14ac:dyDescent="0.3">
      <c r="A18" s="360"/>
      <c r="B18" s="361"/>
      <c r="C18" s="361"/>
      <c r="D18" s="361"/>
      <c r="E18" s="361"/>
      <c r="F18" s="362"/>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l4HIQHWju/QMvvpZbox42T4EGpp1u/J3CViXROAvYmUaw3WJqT04v/Hg87SZ+HL4hs3Nb806PQWu8HfBOujCw==" saltValue="nZmzeaIhrVTmHdOLRRS7rA==" spinCount="100000" sheet="1" objects="1" scenarios="1" selectLockedCells="1"/>
  <mergeCells count="6">
    <mergeCell ref="A17:F17"/>
    <mergeCell ref="A18:F18"/>
    <mergeCell ref="A1:F1"/>
    <mergeCell ref="A2:F2"/>
    <mergeCell ref="A3:F3"/>
    <mergeCell ref="A4:F4"/>
  </mergeCells>
  <dataValidations count="4">
    <dataValidation type="list" allowBlank="1" showInputMessage="1" showErrorMessage="1" sqref="A7:A13" xr:uid="{EBE9F83C-3DE8-4717-85EB-1B01F5040C60}">
      <formula1>$A$23:$A$25</formula1>
    </dataValidation>
    <dataValidation type="list" allowBlank="1" showInputMessage="1" showErrorMessage="1" sqref="E7:E13" xr:uid="{00000000-0002-0000-0100-000002000000}">
      <formula1>$C$23:$C$25</formula1>
    </dataValidation>
    <dataValidation type="list" allowBlank="1" showInputMessage="1" showErrorMessage="1" sqref="B7:B13" xr:uid="{00000000-0002-0000-0100-000000000000}">
      <formula1>$B$23:$B$32</formula1>
    </dataValidation>
    <dataValidation type="whole" operator="greaterThanOrEqual" allowBlank="1" showInputMessage="1" showErrorMessage="1" error="Enter whole numbers only._x000a_" sqref="D7:D13" xr:uid="{DCE6678D-B913-47DD-A6B0-B0FD956B7E0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I36"/>
  <sheetViews>
    <sheetView showGridLines="0" zoomScaleNormal="100" workbookViewId="0">
      <selection activeCell="B15" sqref="B15:G15"/>
    </sheetView>
  </sheetViews>
  <sheetFormatPr defaultColWidth="9.109375" defaultRowHeight="13.8" x14ac:dyDescent="0.3"/>
  <cols>
    <col min="1" max="1" width="19.88671875" style="4" customWidth="1"/>
    <col min="2" max="2" width="9.109375" style="4" customWidth="1"/>
    <col min="3" max="6" width="9.109375" style="4"/>
    <col min="7" max="8" width="24" style="4" customWidth="1"/>
    <col min="9" max="9" width="9.109375" style="4"/>
    <col min="10" max="10" width="9.44140625" style="4" customWidth="1"/>
    <col min="11" max="16384" width="9.109375" style="4"/>
  </cols>
  <sheetData>
    <row r="1" spans="1:9" ht="23.4" customHeight="1" x14ac:dyDescent="0.35">
      <c r="A1" s="492" t="s">
        <v>63</v>
      </c>
      <c r="B1" s="493"/>
      <c r="C1" s="493"/>
      <c r="D1" s="493"/>
      <c r="E1" s="493"/>
      <c r="F1" s="493"/>
      <c r="G1" s="493"/>
      <c r="H1" s="494"/>
    </row>
    <row r="2" spans="1:9" ht="23.4" customHeight="1" thickBot="1" x14ac:dyDescent="0.35">
      <c r="A2" s="495" t="s">
        <v>20</v>
      </c>
      <c r="B2" s="496"/>
      <c r="C2" s="496"/>
      <c r="D2" s="496"/>
      <c r="E2" s="496"/>
      <c r="F2" s="496"/>
      <c r="G2" s="496"/>
      <c r="H2" s="497"/>
    </row>
    <row r="3" spans="1:9" ht="52.95" customHeight="1" thickBot="1" x14ac:dyDescent="0.35">
      <c r="A3" s="502" t="s">
        <v>177</v>
      </c>
      <c r="B3" s="503"/>
      <c r="C3" s="503"/>
      <c r="D3" s="503"/>
      <c r="E3" s="503"/>
      <c r="F3" s="503"/>
      <c r="G3" s="503"/>
      <c r="H3" s="504"/>
    </row>
    <row r="4" spans="1:9" ht="15" thickBot="1" x14ac:dyDescent="0.35">
      <c r="A4" s="498" t="s">
        <v>178</v>
      </c>
      <c r="B4" s="499"/>
      <c r="C4" s="499"/>
      <c r="D4" s="499"/>
      <c r="E4" s="499"/>
      <c r="F4" s="499"/>
      <c r="G4" s="499"/>
      <c r="H4" s="35"/>
    </row>
    <row r="5" spans="1:9" ht="15" thickBot="1" x14ac:dyDescent="0.35">
      <c r="A5" s="500" t="s">
        <v>49</v>
      </c>
      <c r="B5" s="501"/>
      <c r="C5" s="501"/>
      <c r="D5" s="501"/>
      <c r="E5" s="501"/>
      <c r="F5" s="501"/>
      <c r="G5" s="501"/>
      <c r="H5" s="38">
        <f>'1 - Project Info'!G59</f>
        <v>0</v>
      </c>
    </row>
    <row r="6" spans="1:9" ht="15" thickBot="1" x14ac:dyDescent="0.35">
      <c r="A6" s="490" t="s">
        <v>118</v>
      </c>
      <c r="B6" s="491"/>
      <c r="C6" s="491"/>
      <c r="D6" s="491"/>
      <c r="E6" s="491"/>
      <c r="F6" s="491"/>
      <c r="G6" s="491"/>
      <c r="H6" s="38">
        <f>'1 - Project Info'!G62</f>
        <v>0</v>
      </c>
    </row>
    <row r="7" spans="1:9" ht="15" thickBot="1" x14ac:dyDescent="0.35">
      <c r="A7" s="490" t="s">
        <v>48</v>
      </c>
      <c r="B7" s="491"/>
      <c r="C7" s="491"/>
      <c r="D7" s="491"/>
      <c r="E7" s="491"/>
      <c r="F7" s="491"/>
      <c r="G7" s="491"/>
      <c r="H7" s="38">
        <f>H5-H6</f>
        <v>0</v>
      </c>
    </row>
    <row r="8" spans="1:9" ht="15" thickBot="1" x14ac:dyDescent="0.35">
      <c r="A8" s="154"/>
      <c r="B8" s="57"/>
      <c r="C8" s="57"/>
      <c r="D8" s="57"/>
      <c r="E8" s="57"/>
      <c r="F8" s="57"/>
      <c r="G8" s="57"/>
      <c r="H8" s="218"/>
    </row>
    <row r="9" spans="1:9" ht="15" thickBot="1" x14ac:dyDescent="0.35">
      <c r="A9" s="248" t="s">
        <v>158</v>
      </c>
      <c r="B9" s="249"/>
      <c r="C9" s="249"/>
      <c r="D9" s="249"/>
      <c r="E9" s="249"/>
      <c r="F9" s="249"/>
      <c r="G9" s="250"/>
      <c r="H9" s="38">
        <f>'1 - Project Info'!G34+'1 - Project Info'!G35</f>
        <v>0</v>
      </c>
      <c r="I9" s="190"/>
    </row>
    <row r="10" spans="1:9" ht="14.4" x14ac:dyDescent="0.3">
      <c r="A10" s="26"/>
      <c r="B10" s="25"/>
      <c r="C10" s="25"/>
      <c r="D10" s="25"/>
      <c r="E10" s="25"/>
      <c r="F10" s="25"/>
      <c r="G10" s="25"/>
      <c r="H10" s="27"/>
    </row>
    <row r="11" spans="1:9" ht="14.4" x14ac:dyDescent="0.3">
      <c r="A11" s="53" t="s">
        <v>179</v>
      </c>
      <c r="B11" s="25"/>
      <c r="C11" s="25"/>
      <c r="D11" s="25"/>
      <c r="E11" s="25"/>
      <c r="F11" s="25"/>
      <c r="G11" s="25"/>
      <c r="H11" s="27"/>
    </row>
    <row r="12" spans="1:9" ht="15" thickBot="1" x14ac:dyDescent="0.35">
      <c r="A12" s="48" t="s">
        <v>96</v>
      </c>
      <c r="B12" s="49"/>
      <c r="C12" s="49"/>
      <c r="D12" s="49"/>
      <c r="E12" s="49"/>
      <c r="F12" s="49"/>
      <c r="G12" s="49"/>
      <c r="H12" s="29"/>
    </row>
    <row r="13" spans="1:9" ht="15.75" customHeight="1" x14ac:dyDescent="0.3">
      <c r="A13" s="54" t="s">
        <v>180</v>
      </c>
      <c r="B13" s="30"/>
      <c r="C13" s="30"/>
      <c r="D13" s="30"/>
      <c r="E13" s="30"/>
      <c r="F13" s="30"/>
      <c r="G13" s="30"/>
      <c r="H13" s="219">
        <v>0</v>
      </c>
    </row>
    <row r="14" spans="1:9" ht="15.75" customHeight="1" x14ac:dyDescent="0.3">
      <c r="A14" s="251" t="s">
        <v>156</v>
      </c>
      <c r="B14" s="249"/>
      <c r="C14" s="249"/>
      <c r="D14" s="249"/>
      <c r="E14" s="249"/>
      <c r="F14" s="249"/>
      <c r="G14" s="249"/>
      <c r="H14" s="106">
        <v>0</v>
      </c>
      <c r="I14" s="28"/>
    </row>
    <row r="15" spans="1:9" ht="15.75" customHeight="1" x14ac:dyDescent="0.3">
      <c r="A15" s="82" t="s">
        <v>88</v>
      </c>
      <c r="B15" s="514" t="s">
        <v>89</v>
      </c>
      <c r="C15" s="515"/>
      <c r="D15" s="515"/>
      <c r="E15" s="515"/>
      <c r="F15" s="515"/>
      <c r="G15" s="515"/>
      <c r="H15" s="106">
        <v>0</v>
      </c>
      <c r="I15" s="45"/>
    </row>
    <row r="16" spans="1:9" ht="15.75" customHeight="1" x14ac:dyDescent="0.3">
      <c r="A16" s="82" t="s">
        <v>88</v>
      </c>
      <c r="B16" s="514" t="s">
        <v>89</v>
      </c>
      <c r="C16" s="515"/>
      <c r="D16" s="515"/>
      <c r="E16" s="515"/>
      <c r="F16" s="515"/>
      <c r="G16" s="515"/>
      <c r="H16" s="106">
        <v>0</v>
      </c>
      <c r="I16" s="45"/>
    </row>
    <row r="17" spans="1:9" ht="15.75" customHeight="1" x14ac:dyDescent="0.3">
      <c r="A17" s="82" t="s">
        <v>88</v>
      </c>
      <c r="B17" s="514" t="s">
        <v>89</v>
      </c>
      <c r="C17" s="515"/>
      <c r="D17" s="515"/>
      <c r="E17" s="515"/>
      <c r="F17" s="515"/>
      <c r="G17" s="515"/>
      <c r="H17" s="106">
        <v>0</v>
      </c>
      <c r="I17" s="45"/>
    </row>
    <row r="18" spans="1:9" ht="15.75" customHeight="1" x14ac:dyDescent="0.3">
      <c r="A18" s="82" t="s">
        <v>88</v>
      </c>
      <c r="B18" s="514" t="s">
        <v>89</v>
      </c>
      <c r="C18" s="515"/>
      <c r="D18" s="515"/>
      <c r="E18" s="515"/>
      <c r="F18" s="515"/>
      <c r="G18" s="515"/>
      <c r="H18" s="106">
        <v>0</v>
      </c>
      <c r="I18" s="45"/>
    </row>
    <row r="19" spans="1:9" ht="15.75" customHeight="1" x14ac:dyDescent="0.3">
      <c r="A19" s="82" t="s">
        <v>88</v>
      </c>
      <c r="B19" s="514" t="s">
        <v>89</v>
      </c>
      <c r="C19" s="515"/>
      <c r="D19" s="515"/>
      <c r="E19" s="515"/>
      <c r="F19" s="515"/>
      <c r="G19" s="515"/>
      <c r="H19" s="106">
        <v>0</v>
      </c>
      <c r="I19" s="45"/>
    </row>
    <row r="20" spans="1:9" ht="15.75" customHeight="1" x14ac:dyDescent="0.3">
      <c r="A20" s="82" t="s">
        <v>88</v>
      </c>
      <c r="B20" s="514" t="s">
        <v>89</v>
      </c>
      <c r="C20" s="515"/>
      <c r="D20" s="515"/>
      <c r="E20" s="515"/>
      <c r="F20" s="515"/>
      <c r="G20" s="515"/>
      <c r="H20" s="106">
        <v>0</v>
      </c>
      <c r="I20" s="45"/>
    </row>
    <row r="21" spans="1:9" ht="15.75" customHeight="1" x14ac:dyDescent="0.3">
      <c r="A21" s="82" t="s">
        <v>88</v>
      </c>
      <c r="B21" s="514" t="s">
        <v>89</v>
      </c>
      <c r="C21" s="515"/>
      <c r="D21" s="515"/>
      <c r="E21" s="515"/>
      <c r="F21" s="515"/>
      <c r="G21" s="515"/>
      <c r="H21" s="106">
        <v>0</v>
      </c>
      <c r="I21" s="45"/>
    </row>
    <row r="22" spans="1:9" ht="15.75" customHeight="1" thickBot="1" x14ac:dyDescent="0.35">
      <c r="A22" s="82" t="s">
        <v>88</v>
      </c>
      <c r="B22" s="514" t="s">
        <v>89</v>
      </c>
      <c r="C22" s="515"/>
      <c r="D22" s="515"/>
      <c r="E22" s="515"/>
      <c r="F22" s="515"/>
      <c r="G22" s="515"/>
      <c r="H22" s="106">
        <v>0</v>
      </c>
      <c r="I22" s="45"/>
    </row>
    <row r="23" spans="1:9" ht="17.399999999999999" customHeight="1" thickBot="1" x14ac:dyDescent="0.35">
      <c r="A23" s="510" t="s">
        <v>181</v>
      </c>
      <c r="B23" s="511"/>
      <c r="C23" s="511"/>
      <c r="D23" s="511"/>
      <c r="E23" s="511"/>
      <c r="F23" s="511"/>
      <c r="G23" s="511"/>
      <c r="H23" s="50">
        <f>SUM(H13:H22)</f>
        <v>0</v>
      </c>
      <c r="I23" s="28" t="str">
        <f>IF(H23&gt;H7,"Please check figures; Contributions exceed Anticipated Value Gap",IF(H23&lt;H7,"Contributions do not equal need. Please ensure all Value Gap Contributions are entered in lines above.",""))</f>
        <v/>
      </c>
    </row>
    <row r="24" spans="1:9" ht="15" customHeight="1" thickBot="1" x14ac:dyDescent="0.35">
      <c r="A24" s="51"/>
      <c r="B24" s="52"/>
      <c r="C24" s="52"/>
      <c r="D24" s="52"/>
      <c r="E24" s="52"/>
      <c r="F24" s="52"/>
      <c r="G24" s="52"/>
      <c r="H24" s="1"/>
    </row>
    <row r="25" spans="1:9" ht="15" thickBot="1" x14ac:dyDescent="0.35">
      <c r="A25" s="512" t="s">
        <v>182</v>
      </c>
      <c r="B25" s="513"/>
      <c r="C25" s="513"/>
      <c r="D25" s="513"/>
      <c r="E25" s="513"/>
      <c r="F25" s="513"/>
      <c r="G25" s="513"/>
      <c r="H25" s="67"/>
      <c r="I25" s="45" t="str">
        <f>IF(H25=0,"Be sure to enter a number here","")</f>
        <v>Be sure to enter a number here</v>
      </c>
    </row>
    <row r="26" spans="1:9" ht="36" customHeight="1" thickBot="1" x14ac:dyDescent="0.35">
      <c r="A26" s="505" t="s">
        <v>143</v>
      </c>
      <c r="B26" s="506"/>
      <c r="C26" s="506"/>
      <c r="D26" s="506"/>
      <c r="E26" s="506"/>
      <c r="F26" s="506"/>
      <c r="G26" s="506"/>
      <c r="H26" s="59">
        <f>(H13)*H25</f>
        <v>0</v>
      </c>
      <c r="I26" s="28"/>
    </row>
    <row r="27" spans="1:9" ht="14.4" thickBot="1" x14ac:dyDescent="0.35">
      <c r="A27" s="31"/>
      <c r="B27" s="32"/>
      <c r="C27" s="32"/>
      <c r="D27" s="32"/>
      <c r="E27" s="32"/>
      <c r="F27" s="32"/>
      <c r="G27" s="32"/>
    </row>
    <row r="28" spans="1:9" s="90" customFormat="1" ht="34.950000000000003" customHeight="1" thickBot="1" x14ac:dyDescent="0.35">
      <c r="A28" s="50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08"/>
      <c r="C28" s="508"/>
      <c r="D28" s="508"/>
      <c r="E28" s="508"/>
      <c r="F28" s="508"/>
      <c r="G28" s="508"/>
      <c r="H28" s="509"/>
    </row>
    <row r="29" spans="1:9" ht="84" customHeight="1" thickBot="1" x14ac:dyDescent="0.35">
      <c r="A29" s="463"/>
      <c r="B29" s="464"/>
      <c r="C29" s="464"/>
      <c r="D29" s="464"/>
      <c r="E29" s="464"/>
      <c r="F29" s="464"/>
      <c r="G29" s="464"/>
      <c r="H29" s="465"/>
    </row>
    <row r="32" spans="1:9" hidden="1" x14ac:dyDescent="0.3">
      <c r="B32" s="4" t="s">
        <v>88</v>
      </c>
    </row>
    <row r="33" spans="2:2" hidden="1" x14ac:dyDescent="0.3">
      <c r="B33" s="4" t="s">
        <v>70</v>
      </c>
    </row>
    <row r="34" spans="2:2" hidden="1" x14ac:dyDescent="0.3">
      <c r="B34" s="4" t="s">
        <v>72</v>
      </c>
    </row>
    <row r="35" spans="2:2" hidden="1" x14ac:dyDescent="0.3">
      <c r="B35" s="4" t="s">
        <v>126</v>
      </c>
    </row>
    <row r="36" spans="2:2" hidden="1" x14ac:dyDescent="0.3"/>
  </sheetData>
  <sheetProtection algorithmName="SHA-512" hashValue="OQfrl/sBJr0fZaMTqGakk6Yeesf1nxwx/C9LSzi6nO0scnkaCZQ8v4QOCNc8kdp+N7pCZjVDyh3xeVMu3nRoCw==" saltValue="24i5nhg3d0MyIXw8DrLhMg==" spinCount="100000" sheet="1" objects="1" scenarios="1" selectLockedCells="1"/>
  <dataConsolidate/>
  <mergeCells count="20">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 ref="A6:G6"/>
    <mergeCell ref="A1:H1"/>
    <mergeCell ref="A2:H2"/>
    <mergeCell ref="A4:G4"/>
    <mergeCell ref="A5:G5"/>
    <mergeCell ref="A3:H3"/>
  </mergeCells>
  <conditionalFormatting sqref="A28">
    <cfRule type="expression" dxfId="15"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whole" operator="lessThanOrEqual" allowBlank="1" showInputMessage="1" showErrorMessage="1" errorTitle="Sources not equal to need" error="Value Gap request exceeds need. See cell H6. Reduce request amount or correct Project Info tab." sqref="H13" xr:uid="{00000000-0002-0000-0400-000003000000}">
      <formula1>H7</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408F67E8-2D70-4ED3-AD79-0E78098F4DE7}">
      <formula1>H9</formula1>
    </dataValidation>
    <dataValidation type="whole" operator="greaterThanOrEqual" allowBlank="1" showInputMessage="1" showErrorMessage="1" error="Enter whole number only." sqref="H25" xr:uid="{00000000-0002-0000-0400-000005000000}">
      <formula1>1</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400-000006000000}">
          <x14:formula1>
            <xm:f>'1 - Leverage'!$D$14</xm:f>
          </x14:formula1>
          <xm:sqref>H15:H22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9"/>
  <sheetViews>
    <sheetView zoomScaleNormal="100" workbookViewId="0">
      <selection activeCell="C6" sqref="C6"/>
    </sheetView>
  </sheetViews>
  <sheetFormatPr defaultColWidth="9.109375" defaultRowHeight="13.8" x14ac:dyDescent="0.3"/>
  <cols>
    <col min="1" max="1" width="19.88671875" style="190" customWidth="1"/>
    <col min="2" max="2" width="9.109375" style="190" customWidth="1"/>
    <col min="3" max="3" width="26.33203125" style="190" customWidth="1"/>
    <col min="4" max="4" width="14.44140625" style="190" customWidth="1"/>
    <col min="5" max="5" width="18.6640625" style="190" customWidth="1"/>
    <col min="6" max="6" width="21.109375" style="190" customWidth="1"/>
    <col min="7" max="7" width="8.33203125" style="190" customWidth="1"/>
    <col min="8" max="8" width="9.44140625" style="190" customWidth="1"/>
    <col min="9" max="16384" width="9.109375" style="190"/>
  </cols>
  <sheetData>
    <row r="1" spans="1:7" ht="18" x14ac:dyDescent="0.3">
      <c r="A1" s="516" t="s">
        <v>63</v>
      </c>
      <c r="B1" s="517"/>
      <c r="C1" s="517"/>
      <c r="D1" s="517"/>
      <c r="E1" s="517"/>
      <c r="F1" s="518"/>
    </row>
    <row r="2" spans="1:7" ht="19.95" customHeight="1" thickBot="1" x14ac:dyDescent="0.35">
      <c r="A2" s="531" t="s">
        <v>112</v>
      </c>
      <c r="B2" s="532"/>
      <c r="C2" s="532"/>
      <c r="D2" s="532"/>
      <c r="E2" s="532"/>
      <c r="F2" s="533"/>
    </row>
    <row r="3" spans="1:7" ht="124.2" customHeight="1" thickBot="1" x14ac:dyDescent="0.35">
      <c r="A3" s="502" t="s">
        <v>183</v>
      </c>
      <c r="B3" s="503"/>
      <c r="C3" s="503"/>
      <c r="D3" s="503"/>
      <c r="E3" s="503"/>
      <c r="F3" s="504"/>
    </row>
    <row r="4" spans="1:7" s="191" customFormat="1" ht="15" thickBot="1" x14ac:dyDescent="0.35">
      <c r="A4" s="198"/>
      <c r="B4" s="198"/>
      <c r="C4" s="199"/>
    </row>
    <row r="5" spans="1:7" s="192" customFormat="1" ht="18" customHeight="1" thickBot="1" x14ac:dyDescent="0.35">
      <c r="A5" s="571" t="s">
        <v>105</v>
      </c>
      <c r="B5" s="572"/>
      <c r="C5" s="573"/>
      <c r="D5" s="222"/>
      <c r="E5" s="203"/>
      <c r="F5" s="203"/>
    </row>
    <row r="6" spans="1:7" ht="15.75" customHeight="1" x14ac:dyDescent="0.3">
      <c r="A6" s="538" t="s">
        <v>196</v>
      </c>
      <c r="B6" s="539"/>
      <c r="C6" s="271"/>
      <c r="D6" s="202"/>
      <c r="E6" s="202"/>
    </row>
    <row r="7" spans="1:7" ht="15.75" customHeight="1" x14ac:dyDescent="0.3">
      <c r="A7" s="534" t="s">
        <v>195</v>
      </c>
      <c r="B7" s="535"/>
      <c r="C7" s="109">
        <v>0</v>
      </c>
      <c r="D7" s="202"/>
      <c r="E7" s="202"/>
    </row>
    <row r="8" spans="1:7" ht="15.75" customHeight="1" thickBot="1" x14ac:dyDescent="0.35">
      <c r="A8" s="536" t="s">
        <v>197</v>
      </c>
      <c r="B8" s="537"/>
      <c r="C8" s="272">
        <v>0</v>
      </c>
      <c r="D8" s="202"/>
      <c r="E8" s="202"/>
    </row>
    <row r="9" spans="1:7" ht="20.399999999999999" customHeight="1" thickBot="1" x14ac:dyDescent="0.35">
      <c r="A9" s="200"/>
      <c r="B9" s="201"/>
      <c r="C9" s="202"/>
      <c r="D9" s="202"/>
      <c r="E9" s="202"/>
    </row>
    <row r="10" spans="1:7" s="193" customFormat="1" ht="18" customHeight="1" thickBot="1" x14ac:dyDescent="0.35">
      <c r="A10" s="548" t="s">
        <v>184</v>
      </c>
      <c r="B10" s="549"/>
      <c r="C10" s="549"/>
      <c r="D10" s="549"/>
      <c r="E10" s="549"/>
      <c r="F10" s="550"/>
    </row>
    <row r="11" spans="1:7" ht="15.75" customHeight="1" x14ac:dyDescent="0.3">
      <c r="A11" s="522" t="s">
        <v>118</v>
      </c>
      <c r="B11" s="523"/>
      <c r="C11" s="523"/>
      <c r="D11" s="523"/>
      <c r="E11" s="524"/>
      <c r="F11" s="252">
        <f>'1 - Project Info'!G62</f>
        <v>0</v>
      </c>
      <c r="G11" s="194"/>
    </row>
    <row r="12" spans="1:7" ht="15.75" customHeight="1" x14ac:dyDescent="0.3">
      <c r="A12" s="525" t="s">
        <v>76</v>
      </c>
      <c r="B12" s="526"/>
      <c r="C12" s="526"/>
      <c r="D12" s="526"/>
      <c r="E12" s="527"/>
      <c r="F12" s="109">
        <v>0</v>
      </c>
    </row>
    <row r="13" spans="1:7" ht="15.75" customHeight="1" x14ac:dyDescent="0.3">
      <c r="A13" s="528" t="s">
        <v>93</v>
      </c>
      <c r="B13" s="529"/>
      <c r="C13" s="529"/>
      <c r="D13" s="529"/>
      <c r="E13" s="530"/>
      <c r="F13" s="94">
        <f>SUM(F11:F12)</f>
        <v>0</v>
      </c>
    </row>
    <row r="14" spans="1:7" ht="15.75" customHeight="1" thickBot="1" x14ac:dyDescent="0.35">
      <c r="A14" s="574" t="s">
        <v>201</v>
      </c>
      <c r="B14" s="575"/>
      <c r="C14" s="575"/>
      <c r="D14" s="575"/>
      <c r="E14" s="576"/>
      <c r="F14" s="95">
        <f>F13-F18</f>
        <v>0</v>
      </c>
    </row>
    <row r="15" spans="1:7" ht="15" thickBot="1" x14ac:dyDescent="0.35">
      <c r="A15" s="211"/>
      <c r="B15" s="212"/>
      <c r="C15" s="212"/>
      <c r="D15" s="212"/>
      <c r="E15" s="212"/>
      <c r="F15" s="27"/>
    </row>
    <row r="16" spans="1:7" ht="18" customHeight="1" thickBot="1" x14ac:dyDescent="0.35">
      <c r="A16" s="548" t="s">
        <v>185</v>
      </c>
      <c r="B16" s="549"/>
      <c r="C16" s="549"/>
      <c r="D16" s="549"/>
      <c r="E16" s="549"/>
      <c r="F16" s="550"/>
    </row>
    <row r="17" spans="1:7" ht="47.25" customHeight="1" thickBot="1" x14ac:dyDescent="0.35">
      <c r="A17" s="519" t="s">
        <v>134</v>
      </c>
      <c r="B17" s="520"/>
      <c r="C17" s="520"/>
      <c r="D17" s="520"/>
      <c r="E17" s="520"/>
      <c r="F17" s="521"/>
    </row>
    <row r="18" spans="1:7" ht="15.75" customHeight="1" x14ac:dyDescent="0.3">
      <c r="A18" s="204" t="s">
        <v>74</v>
      </c>
      <c r="B18" s="205"/>
      <c r="C18" s="206"/>
      <c r="D18" s="207"/>
      <c r="E18" s="207"/>
      <c r="F18" s="114">
        <v>0</v>
      </c>
      <c r="G18" s="194" t="str">
        <f>IF(F18&gt;F13,"Please check figures. First mortgage exceed Total Purchase Price.",IF(H24&lt;H7,"",""))</f>
        <v/>
      </c>
    </row>
    <row r="19" spans="1:7" ht="15.75" customHeight="1" x14ac:dyDescent="0.3">
      <c r="A19" s="525" t="s">
        <v>90</v>
      </c>
      <c r="B19" s="526"/>
      <c r="C19" s="526"/>
      <c r="D19" s="526"/>
      <c r="E19" s="527"/>
      <c r="F19" s="93">
        <v>0</v>
      </c>
    </row>
    <row r="20" spans="1:7" ht="15.75" customHeight="1" x14ac:dyDescent="0.3">
      <c r="A20" s="204" t="s">
        <v>77</v>
      </c>
      <c r="B20" s="205"/>
      <c r="C20" s="206"/>
      <c r="D20" s="207"/>
      <c r="E20" s="207"/>
      <c r="F20" s="93">
        <v>0</v>
      </c>
    </row>
    <row r="21" spans="1:7" ht="15.75" customHeight="1" x14ac:dyDescent="0.3">
      <c r="A21" s="208" t="s">
        <v>186</v>
      </c>
      <c r="B21" s="205"/>
      <c r="C21" s="209"/>
      <c r="D21" s="207"/>
      <c r="E21" s="207"/>
      <c r="F21" s="93">
        <v>0</v>
      </c>
    </row>
    <row r="22" spans="1:7" ht="15.75" customHeight="1" x14ac:dyDescent="0.3">
      <c r="A22" s="208" t="s">
        <v>156</v>
      </c>
      <c r="B22" s="205"/>
      <c r="C22" s="209"/>
      <c r="D22" s="207"/>
      <c r="E22" s="330"/>
      <c r="F22" s="93">
        <v>0</v>
      </c>
    </row>
    <row r="23" spans="1:7" ht="12.6" hidden="1" customHeight="1" x14ac:dyDescent="0.3">
      <c r="A23" s="568" t="s">
        <v>92</v>
      </c>
      <c r="B23" s="569"/>
      <c r="C23" s="569"/>
      <c r="D23" s="570"/>
      <c r="E23" s="210"/>
      <c r="F23" s="93">
        <v>0</v>
      </c>
      <c r="G23" s="195" t="s">
        <v>113</v>
      </c>
    </row>
    <row r="24" spans="1:7" ht="15.75" customHeight="1" x14ac:dyDescent="0.3">
      <c r="A24" s="562" t="s">
        <v>187</v>
      </c>
      <c r="B24" s="563"/>
      <c r="C24" s="563"/>
      <c r="D24" s="563"/>
      <c r="E24" s="564"/>
      <c r="F24" s="93">
        <v>0</v>
      </c>
      <c r="G24" s="253" t="s">
        <v>25</v>
      </c>
    </row>
    <row r="25" spans="1:7" ht="15.75" customHeight="1" x14ac:dyDescent="0.3">
      <c r="A25" s="82" t="s">
        <v>88</v>
      </c>
      <c r="B25" s="514" t="s">
        <v>89</v>
      </c>
      <c r="C25" s="515"/>
      <c r="D25" s="515"/>
      <c r="E25" s="561"/>
      <c r="F25" s="93">
        <v>0</v>
      </c>
      <c r="G25" s="196"/>
    </row>
    <row r="26" spans="1:7" ht="15.75" customHeight="1" x14ac:dyDescent="0.3">
      <c r="A26" s="82" t="s">
        <v>88</v>
      </c>
      <c r="B26" s="514" t="s">
        <v>89</v>
      </c>
      <c r="C26" s="515"/>
      <c r="D26" s="515"/>
      <c r="E26" s="561"/>
      <c r="F26" s="93">
        <v>0</v>
      </c>
      <c r="G26" s="196"/>
    </row>
    <row r="27" spans="1:7" ht="15.75" customHeight="1" x14ac:dyDescent="0.3">
      <c r="A27" s="82" t="s">
        <v>88</v>
      </c>
      <c r="B27" s="514" t="s">
        <v>89</v>
      </c>
      <c r="C27" s="515"/>
      <c r="D27" s="515"/>
      <c r="E27" s="561"/>
      <c r="F27" s="93">
        <v>0</v>
      </c>
      <c r="G27" s="196"/>
    </row>
    <row r="28" spans="1:7" ht="15.75" customHeight="1" x14ac:dyDescent="0.3">
      <c r="A28" s="82" t="s">
        <v>88</v>
      </c>
      <c r="B28" s="514" t="s">
        <v>89</v>
      </c>
      <c r="C28" s="515"/>
      <c r="D28" s="515"/>
      <c r="E28" s="561"/>
      <c r="F28" s="93">
        <v>0</v>
      </c>
      <c r="G28" s="196"/>
    </row>
    <row r="29" spans="1:7" ht="15.75" customHeight="1" x14ac:dyDescent="0.3">
      <c r="A29" s="82" t="s">
        <v>88</v>
      </c>
      <c r="B29" s="514" t="s">
        <v>89</v>
      </c>
      <c r="C29" s="515"/>
      <c r="D29" s="515"/>
      <c r="E29" s="561"/>
      <c r="F29" s="93">
        <v>0</v>
      </c>
      <c r="G29" s="196"/>
    </row>
    <row r="30" spans="1:7" ht="15.75" customHeight="1" x14ac:dyDescent="0.3">
      <c r="A30" s="82" t="s">
        <v>88</v>
      </c>
      <c r="B30" s="514" t="s">
        <v>89</v>
      </c>
      <c r="C30" s="515"/>
      <c r="D30" s="515"/>
      <c r="E30" s="561"/>
      <c r="F30" s="93">
        <v>0</v>
      </c>
      <c r="G30" s="196"/>
    </row>
    <row r="31" spans="1:7" ht="15.75" customHeight="1" x14ac:dyDescent="0.3">
      <c r="A31" s="82" t="s">
        <v>88</v>
      </c>
      <c r="B31" s="514" t="s">
        <v>89</v>
      </c>
      <c r="C31" s="515"/>
      <c r="D31" s="515"/>
      <c r="E31" s="561"/>
      <c r="F31" s="93">
        <v>0</v>
      </c>
      <c r="G31" s="196"/>
    </row>
    <row r="32" spans="1:7" ht="15.75" customHeight="1" thickBot="1" x14ac:dyDescent="0.35">
      <c r="A32" s="82" t="s">
        <v>88</v>
      </c>
      <c r="B32" s="514" t="s">
        <v>89</v>
      </c>
      <c r="C32" s="515"/>
      <c r="D32" s="515"/>
      <c r="E32" s="561"/>
      <c r="F32" s="115">
        <v>0</v>
      </c>
      <c r="G32" s="196"/>
    </row>
    <row r="33" spans="1:11" ht="18" customHeight="1" thickBot="1" x14ac:dyDescent="0.35">
      <c r="A33" s="565" t="s">
        <v>84</v>
      </c>
      <c r="B33" s="566"/>
      <c r="C33" s="566"/>
      <c r="D33" s="566"/>
      <c r="E33" s="567"/>
      <c r="F33" s="105">
        <f>SUM(F19:F32)</f>
        <v>0</v>
      </c>
      <c r="G33" s="197"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57" t="s">
        <v>188</v>
      </c>
      <c r="B34" s="558"/>
      <c r="C34" s="558"/>
      <c r="D34" s="558"/>
      <c r="E34" s="213"/>
      <c r="F34" s="67"/>
      <c r="G34" s="196" t="str">
        <f>IF(F34=0,"Be sure to enter a number here","")</f>
        <v>Be sure to enter a number here</v>
      </c>
    </row>
    <row r="35" spans="1:11" ht="45" customHeight="1" thickBot="1" x14ac:dyDescent="0.35">
      <c r="A35" s="559" t="s">
        <v>189</v>
      </c>
      <c r="B35" s="560"/>
      <c r="C35" s="560"/>
      <c r="D35" s="560"/>
      <c r="E35" s="231"/>
      <c r="F35" s="59">
        <f>(F21)*F34</f>
        <v>0</v>
      </c>
      <c r="G35" s="194"/>
    </row>
    <row r="36" spans="1:11" ht="15" thickBot="1" x14ac:dyDescent="0.35">
      <c r="A36" s="214"/>
      <c r="B36" s="214"/>
      <c r="C36" s="214"/>
      <c r="D36" s="214"/>
      <c r="E36" s="214"/>
      <c r="F36" s="113"/>
      <c r="G36" s="194"/>
    </row>
    <row r="37" spans="1:11" ht="18" customHeight="1" thickBot="1" x14ac:dyDescent="0.35">
      <c r="A37" s="548" t="s">
        <v>190</v>
      </c>
      <c r="B37" s="549"/>
      <c r="C37" s="549"/>
      <c r="D37" s="549"/>
      <c r="E37" s="549"/>
      <c r="F37" s="550"/>
      <c r="G37" s="194"/>
    </row>
    <row r="38" spans="1:11" ht="18" customHeight="1" x14ac:dyDescent="0.3">
      <c r="A38" s="542" t="s">
        <v>191</v>
      </c>
      <c r="B38" s="543"/>
      <c r="C38" s="543"/>
      <c r="D38" s="543"/>
      <c r="E38" s="544"/>
      <c r="F38" s="119">
        <v>0</v>
      </c>
      <c r="G38" s="194"/>
    </row>
    <row r="39" spans="1:11" ht="18" customHeight="1" thickBot="1" x14ac:dyDescent="0.35">
      <c r="A39" s="545" t="s">
        <v>192</v>
      </c>
      <c r="B39" s="546"/>
      <c r="C39" s="546"/>
      <c r="D39" s="546"/>
      <c r="E39" s="547"/>
      <c r="F39" s="254">
        <f>F34</f>
        <v>0</v>
      </c>
    </row>
    <row r="40" spans="1:11" ht="46.95" customHeight="1" thickBot="1" x14ac:dyDescent="0.35">
      <c r="A40" s="551" t="s">
        <v>193</v>
      </c>
      <c r="B40" s="552"/>
      <c r="C40" s="552"/>
      <c r="D40" s="552"/>
      <c r="E40" s="553"/>
      <c r="F40" s="118">
        <f>F38*F39</f>
        <v>0</v>
      </c>
      <c r="G40" s="540" t="s">
        <v>110</v>
      </c>
      <c r="H40" s="541"/>
      <c r="I40" s="541"/>
      <c r="J40" s="541"/>
      <c r="K40" s="541"/>
    </row>
    <row r="41" spans="1:11" ht="14.4" thickBot="1" x14ac:dyDescent="0.35">
      <c r="A41" s="215"/>
      <c r="B41" s="215"/>
      <c r="C41" s="215"/>
      <c r="D41" s="215"/>
      <c r="E41" s="216"/>
    </row>
    <row r="42" spans="1:11" ht="30" customHeight="1" thickBot="1" x14ac:dyDescent="0.35">
      <c r="A42" s="554" t="s">
        <v>194</v>
      </c>
      <c r="B42" s="555"/>
      <c r="C42" s="555"/>
      <c r="D42" s="555"/>
      <c r="E42" s="555"/>
      <c r="F42" s="556"/>
    </row>
    <row r="43" spans="1:11" ht="84" customHeight="1" thickBot="1" x14ac:dyDescent="0.35">
      <c r="A43" s="475" t="s">
        <v>58</v>
      </c>
      <c r="B43" s="476"/>
      <c r="C43" s="476"/>
      <c r="D43" s="476"/>
      <c r="E43" s="476"/>
      <c r="F43" s="477"/>
    </row>
    <row r="46" spans="1:11" hidden="1" x14ac:dyDescent="0.3">
      <c r="B46" s="190" t="s">
        <v>88</v>
      </c>
    </row>
    <row r="47" spans="1:11" hidden="1" x14ac:dyDescent="0.3">
      <c r="B47" s="190" t="s">
        <v>70</v>
      </c>
    </row>
    <row r="48" spans="1:11" hidden="1" x14ac:dyDescent="0.3">
      <c r="B48" s="190" t="s">
        <v>72</v>
      </c>
    </row>
    <row r="49" spans="2:2" hidden="1" x14ac:dyDescent="0.3">
      <c r="B49" s="190" t="s">
        <v>126</v>
      </c>
    </row>
  </sheetData>
  <sheetProtection algorithmName="SHA-512" hashValue="+gWEoJsxVto91IKtcdh+cfA7fWPmIZQ/C13h8xZqo7EfjIkfMOitUg50sPsLHITD5aDEeXi0fGeu8o0HMlcGfw==" saltValue="5n4CAshxBITaM/FPcrLaKw==" spinCount="100000" sheet="1" objects="1" scenarios="1" selectLockedCells="1"/>
  <mergeCells count="35">
    <mergeCell ref="A24:E24"/>
    <mergeCell ref="A33:E33"/>
    <mergeCell ref="A23:D23"/>
    <mergeCell ref="A5:C5"/>
    <mergeCell ref="A10:F10"/>
    <mergeCell ref="A16:F16"/>
    <mergeCell ref="A14:E14"/>
    <mergeCell ref="A19:E19"/>
    <mergeCell ref="A42:F42"/>
    <mergeCell ref="A43:F43"/>
    <mergeCell ref="A34:D34"/>
    <mergeCell ref="A35:D35"/>
    <mergeCell ref="B25:E25"/>
    <mergeCell ref="B26:E26"/>
    <mergeCell ref="B32:E32"/>
    <mergeCell ref="B27:E27"/>
    <mergeCell ref="B28:E28"/>
    <mergeCell ref="B29:E29"/>
    <mergeCell ref="B30:E30"/>
    <mergeCell ref="B31:E31"/>
    <mergeCell ref="G40:K40"/>
    <mergeCell ref="A38:E38"/>
    <mergeCell ref="A39:E39"/>
    <mergeCell ref="A37:F37"/>
    <mergeCell ref="A40:E40"/>
    <mergeCell ref="A1:F1"/>
    <mergeCell ref="A17:F17"/>
    <mergeCell ref="A11:E11"/>
    <mergeCell ref="A12:E12"/>
    <mergeCell ref="A13:E13"/>
    <mergeCell ref="A2:F2"/>
    <mergeCell ref="A3:F3"/>
    <mergeCell ref="A7:B7"/>
    <mergeCell ref="A8:B8"/>
    <mergeCell ref="A6:B6"/>
  </mergeCells>
  <conditionalFormatting sqref="A42">
    <cfRule type="expression" dxfId="14"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00000000-0002-0000-0500-000002000000}">
      <formula1>$B$46:$B$49</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9" xr:uid="{3B008706-498C-4789-BB7B-DF7C599D4C51}">
      <formula1>F34</formula1>
    </dataValidation>
    <dataValidation allowBlank="1" sqref="F40"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4362B62A-8A72-49BF-AFBB-3457F2474F4C}">
      <formula1>0</formula1>
      <formula2>1000</formula2>
    </dataValidation>
    <dataValidation type="whole" operator="greaterThanOrEqual" allowBlank="1" showInputMessage="1" showErrorMessage="1" error="Enter whole number." sqref="F34" xr:uid="{00000000-0002-0000-0500-000003000000}">
      <formula1>0</formula1>
    </dataValidation>
    <dataValidation type="whole" operator="greaterThanOrEqual" allowBlank="1" showInputMessage="1" showErrorMessage="1" error="Enter whole number only." sqref="F12 C6:C8 F18:F24" xr:uid="{81744A40-A81A-4C03-8F95-556433ADD44C}">
      <formula1>-1</formula1>
    </dataValidation>
  </dataValidations>
  <hyperlinks>
    <hyperlink ref="G24"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Leverage'!$D$14</xm:f>
          </x14:formula1>
          <xm:sqref>F25:F32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47-5A41-4ADD-A987-2DA67B981FB8}">
  <sheetPr>
    <tabColor theme="7" tint="0.39997558519241921"/>
    <pageSetUpPr fitToPage="1"/>
  </sheetPr>
  <dimension ref="A1:AC49"/>
  <sheetViews>
    <sheetView view="pageLayout" zoomScaleNormal="100" workbookViewId="0">
      <selection activeCell="I6" sqref="I6"/>
    </sheetView>
  </sheetViews>
  <sheetFormatPr defaultColWidth="9.109375" defaultRowHeight="13.8" x14ac:dyDescent="0.3"/>
  <cols>
    <col min="1" max="1" width="19.5546875" style="90" customWidth="1"/>
    <col min="2" max="2" width="23.5546875" style="90" customWidth="1"/>
    <col min="3" max="3" width="15.6640625" style="90" customWidth="1"/>
    <col min="4" max="4" width="14.33203125" style="149" customWidth="1"/>
    <col min="5" max="5" width="14.33203125" style="90" customWidth="1"/>
    <col min="6" max="6" width="3.5546875" style="90" customWidth="1"/>
    <col min="7" max="7" width="18.109375" style="90" customWidth="1"/>
    <col min="8" max="8" width="26" style="90" customWidth="1"/>
    <col min="9" max="9" width="14.33203125" style="90" customWidth="1"/>
    <col min="10" max="10" width="9.109375" style="90" customWidth="1"/>
    <col min="11" max="16384" width="9.109375" style="90"/>
  </cols>
  <sheetData>
    <row r="1" spans="1:29" ht="25.2" customHeight="1" thickBot="1" x14ac:dyDescent="0.35">
      <c r="A1" s="427" t="s">
        <v>168</v>
      </c>
      <c r="B1" s="427"/>
      <c r="C1" s="427"/>
      <c r="D1" s="427"/>
      <c r="E1" s="427"/>
      <c r="F1" s="427"/>
      <c r="G1" s="427"/>
      <c r="H1" s="427"/>
      <c r="I1" s="427"/>
    </row>
    <row r="2" spans="1:29" ht="18.75" customHeight="1" thickBot="1" x14ac:dyDescent="0.35">
      <c r="A2" s="259" t="s">
        <v>60</v>
      </c>
      <c r="B2" s="443">
        <f>SUMMARY!C10</f>
        <v>0</v>
      </c>
      <c r="C2" s="444"/>
      <c r="D2" s="444"/>
      <c r="E2" s="445"/>
      <c r="F2" s="120"/>
      <c r="G2" s="180" t="s">
        <v>107</v>
      </c>
      <c r="H2" s="165"/>
      <c r="I2" s="127" t="s">
        <v>64</v>
      </c>
    </row>
    <row r="3" spans="1:29" ht="18.75" customHeight="1" x14ac:dyDescent="0.3">
      <c r="A3" s="260" t="s">
        <v>61</v>
      </c>
      <c r="B3" s="446">
        <f>SUMMARY!C11</f>
        <v>0</v>
      </c>
      <c r="C3" s="447"/>
      <c r="D3" s="447"/>
      <c r="E3" s="448"/>
      <c r="F3" s="122"/>
      <c r="G3" s="432" t="s">
        <v>54</v>
      </c>
      <c r="H3" s="433"/>
      <c r="I3" s="128">
        <f>'2 - Project Info'!G34</f>
        <v>0</v>
      </c>
    </row>
    <row r="4" spans="1:29" ht="18.75" customHeight="1" thickBot="1" x14ac:dyDescent="0.35">
      <c r="A4" s="261" t="s">
        <v>62</v>
      </c>
      <c r="B4" s="434">
        <f>'2 - Project Info'!B7</f>
        <v>0</v>
      </c>
      <c r="C4" s="435"/>
      <c r="D4" s="435"/>
      <c r="E4" s="436"/>
      <c r="F4" s="122"/>
      <c r="G4" s="437" t="s">
        <v>202</v>
      </c>
      <c r="H4" s="438"/>
      <c r="I4" s="129">
        <f>'2 - Project Info'!G35+'2 - Project Info'!G36+'2 - Project Info'!G37</f>
        <v>0</v>
      </c>
    </row>
    <row r="5" spans="1:29" ht="18.75" customHeight="1" thickBot="1" x14ac:dyDescent="0.35">
      <c r="D5" s="90"/>
      <c r="F5" s="122"/>
      <c r="G5" s="170" t="s">
        <v>68</v>
      </c>
      <c r="H5" s="139"/>
      <c r="I5" s="129">
        <f>'2 - Project Info'!G51</f>
        <v>0</v>
      </c>
    </row>
    <row r="6" spans="1:29" ht="19.2" customHeight="1" thickBot="1" x14ac:dyDescent="0.35">
      <c r="A6" s="306" t="s">
        <v>67</v>
      </c>
      <c r="B6" s="307"/>
      <c r="C6" s="439" t="s">
        <v>106</v>
      </c>
      <c r="D6" s="440"/>
      <c r="E6" s="307"/>
      <c r="F6" s="122"/>
      <c r="G6" s="441" t="s">
        <v>171</v>
      </c>
      <c r="H6" s="442"/>
      <c r="I6" s="315">
        <v>0</v>
      </c>
    </row>
    <row r="7" spans="1:29" ht="19.2" customHeight="1" thickBot="1" x14ac:dyDescent="0.35">
      <c r="A7" s="124"/>
      <c r="B7" s="125"/>
      <c r="C7" s="125"/>
      <c r="D7" s="126"/>
      <c r="E7" s="125"/>
      <c r="F7" s="122"/>
      <c r="G7" s="173" t="s">
        <v>98</v>
      </c>
      <c r="H7" s="227"/>
      <c r="I7" s="322" t="e">
        <f>-(I6-($I$3+$I$4+$I$5))/I6</f>
        <v>#DIV/0!</v>
      </c>
    </row>
    <row r="8" spans="1:29" ht="18.75" customHeight="1" thickBot="1" x14ac:dyDescent="0.35">
      <c r="A8" s="425" t="s">
        <v>109</v>
      </c>
      <c r="B8" s="426"/>
      <c r="C8" s="130" t="s">
        <v>64</v>
      </c>
      <c r="D8" s="308" t="s">
        <v>65</v>
      </c>
      <c r="E8" s="130" t="s">
        <v>66</v>
      </c>
      <c r="F8" s="122"/>
      <c r="G8" s="173" t="s">
        <v>116</v>
      </c>
      <c r="H8" s="227"/>
      <c r="I8" s="316">
        <v>0</v>
      </c>
    </row>
    <row r="9" spans="1:29" ht="18.75" customHeight="1" x14ac:dyDescent="0.3">
      <c r="A9" s="423" t="s">
        <v>151</v>
      </c>
      <c r="B9" s="424"/>
      <c r="C9" s="131">
        <f>'2 - Value Gap'!H13</f>
        <v>0</v>
      </c>
      <c r="D9" s="309">
        <v>0</v>
      </c>
      <c r="E9" s="132">
        <f>D9*$B$6</f>
        <v>0</v>
      </c>
      <c r="F9" s="122"/>
      <c r="G9" s="173" t="s">
        <v>117</v>
      </c>
      <c r="H9" s="227"/>
      <c r="I9" s="69" t="e">
        <f>-(I8-($I$3+$I$4+$I$5))/I8</f>
        <v>#DIV/0!</v>
      </c>
    </row>
    <row r="10" spans="1:29" ht="18.75" customHeight="1" thickBot="1" x14ac:dyDescent="0.35">
      <c r="A10" s="428" t="s">
        <v>150</v>
      </c>
      <c r="B10" s="429"/>
      <c r="C10" s="220">
        <f>'2 - Value Gap'!H14</f>
        <v>0</v>
      </c>
      <c r="D10" s="310">
        <v>0</v>
      </c>
      <c r="E10" s="221">
        <f>D10*$B$6</f>
        <v>0</v>
      </c>
      <c r="F10" s="122"/>
      <c r="G10" s="451" t="s">
        <v>228</v>
      </c>
      <c r="H10" s="452"/>
      <c r="I10" s="317">
        <v>0</v>
      </c>
    </row>
    <row r="11" spans="1:29" ht="18.75" customHeight="1" thickBot="1" x14ac:dyDescent="0.35">
      <c r="A11" s="430" t="s">
        <v>165</v>
      </c>
      <c r="B11" s="431"/>
      <c r="C11" s="264">
        <f>SUM(C9:C10)</f>
        <v>0</v>
      </c>
      <c r="D11" s="264">
        <f>SUM(D9:D10)</f>
        <v>0</v>
      </c>
      <c r="E11" s="74">
        <f>SUM(E9:E10)</f>
        <v>0</v>
      </c>
      <c r="F11" s="122"/>
      <c r="G11" s="453" t="s">
        <v>225</v>
      </c>
      <c r="H11" s="454"/>
      <c r="I11" s="71" t="e">
        <f>-(I10-($I$3+$I$4+$I$5))/I10</f>
        <v>#DIV/0!</v>
      </c>
    </row>
    <row r="12" spans="1:29" ht="18" customHeight="1" x14ac:dyDescent="0.3">
      <c r="A12" s="421" t="s">
        <v>161</v>
      </c>
      <c r="B12" s="422"/>
      <c r="C12" s="311">
        <v>0</v>
      </c>
      <c r="D12" s="312">
        <v>0</v>
      </c>
      <c r="E12" s="263"/>
      <c r="F12" s="122"/>
      <c r="G12" s="170" t="s">
        <v>135</v>
      </c>
      <c r="H12" s="230"/>
      <c r="I12" s="129">
        <f>'2 - Project Info'!G57</f>
        <v>0</v>
      </c>
    </row>
    <row r="13" spans="1:29" ht="17.399999999999999" customHeight="1" thickBot="1" x14ac:dyDescent="0.35">
      <c r="A13" s="419" t="s">
        <v>69</v>
      </c>
      <c r="B13" s="420"/>
      <c r="C13" s="269" t="e">
        <f>-((C12-(C11))/C12)</f>
        <v>#DIV/0!</v>
      </c>
      <c r="D13" s="265" t="e">
        <f>-((D12-(D11))/D12)</f>
        <v>#DIV/0!</v>
      </c>
      <c r="E13" s="262"/>
      <c r="F13" s="125"/>
      <c r="G13" s="171" t="s">
        <v>71</v>
      </c>
      <c r="H13" s="166"/>
      <c r="I13" s="134">
        <f>'2 - Project Info'!G58</f>
        <v>0</v>
      </c>
      <c r="T13" s="133"/>
      <c r="U13" s="133"/>
      <c r="V13" s="133"/>
      <c r="W13" s="133"/>
      <c r="X13" s="133"/>
      <c r="Y13" s="133"/>
      <c r="Z13" s="133"/>
      <c r="AA13" s="133"/>
      <c r="AB13" s="133"/>
      <c r="AC13" s="133"/>
    </row>
    <row r="14" spans="1:29" ht="17.399999999999999" customHeight="1" thickBot="1" x14ac:dyDescent="0.35">
      <c r="A14" s="419" t="s">
        <v>226</v>
      </c>
      <c r="B14" s="420"/>
      <c r="C14" s="313">
        <v>0</v>
      </c>
      <c r="D14" s="313">
        <v>0</v>
      </c>
      <c r="E14" s="262"/>
      <c r="F14" s="125"/>
      <c r="G14" s="174" t="s">
        <v>99</v>
      </c>
      <c r="H14" s="167"/>
      <c r="I14" s="70">
        <f>SUM(I3:I5)+I13</f>
        <v>0</v>
      </c>
      <c r="T14" s="133"/>
      <c r="U14" s="133"/>
      <c r="V14" s="133"/>
      <c r="W14" s="133"/>
      <c r="X14" s="133"/>
      <c r="Y14" s="133"/>
      <c r="Z14" s="133"/>
      <c r="AA14" s="133"/>
      <c r="AB14" s="133"/>
      <c r="AC14" s="133"/>
    </row>
    <row r="15" spans="1:29" ht="17.399999999999999" customHeight="1" thickBot="1" x14ac:dyDescent="0.35">
      <c r="A15" s="417" t="s">
        <v>225</v>
      </c>
      <c r="B15" s="418"/>
      <c r="C15" s="270" t="e">
        <f>-((C14-(C11))/C14)</f>
        <v>#DIV/0!</v>
      </c>
      <c r="D15" s="266" t="e">
        <f>-((D14-(D11))/D14)</f>
        <v>#DIV/0!</v>
      </c>
      <c r="E15" s="262"/>
      <c r="F15" s="125"/>
      <c r="G15" s="175" t="s">
        <v>108</v>
      </c>
      <c r="H15" s="168"/>
      <c r="I15" s="318">
        <v>0</v>
      </c>
      <c r="T15" s="133"/>
      <c r="U15" s="133"/>
      <c r="V15" s="133"/>
      <c r="W15" s="133"/>
      <c r="X15" s="133"/>
      <c r="Y15" s="133"/>
      <c r="Z15" s="133"/>
      <c r="AA15" s="133"/>
      <c r="AB15" s="133"/>
      <c r="AC15" s="133"/>
    </row>
    <row r="16" spans="1:29" ht="17.399999999999999" customHeight="1" thickBot="1" x14ac:dyDescent="0.35">
      <c r="D16" s="258"/>
      <c r="E16" s="160"/>
      <c r="F16" s="125"/>
      <c r="G16" s="173" t="s">
        <v>69</v>
      </c>
      <c r="H16" s="227"/>
      <c r="I16" s="69" t="e">
        <f>-((I15-I14)/I15)</f>
        <v>#DIV/0!</v>
      </c>
      <c r="T16" s="133"/>
      <c r="U16" s="133"/>
      <c r="V16" s="133"/>
      <c r="W16" s="133"/>
      <c r="X16" s="133"/>
      <c r="Y16" s="133"/>
      <c r="Z16" s="133"/>
      <c r="AA16" s="133"/>
      <c r="AB16" s="133"/>
      <c r="AC16" s="133"/>
    </row>
    <row r="17" spans="1:9" ht="18.75" customHeight="1" thickBot="1" x14ac:dyDescent="0.35">
      <c r="A17" s="415" t="s">
        <v>123</v>
      </c>
      <c r="B17" s="416"/>
      <c r="C17" s="130" t="s">
        <v>64</v>
      </c>
      <c r="D17" s="308" t="s">
        <v>65</v>
      </c>
      <c r="E17" s="130" t="s">
        <v>66</v>
      </c>
      <c r="F17" s="133"/>
      <c r="G17" s="176" t="s">
        <v>114</v>
      </c>
      <c r="H17" s="169"/>
      <c r="I17" s="319">
        <v>0</v>
      </c>
    </row>
    <row r="18" spans="1:9" ht="18.75" customHeight="1" thickBot="1" x14ac:dyDescent="0.35">
      <c r="A18" s="172" t="s">
        <v>100</v>
      </c>
      <c r="B18" s="138"/>
      <c r="C18" s="156">
        <f>I34</f>
        <v>0</v>
      </c>
      <c r="D18" s="309">
        <v>0</v>
      </c>
      <c r="E18" s="156">
        <f>D18*$E$6</f>
        <v>0</v>
      </c>
      <c r="G18" s="173" t="s">
        <v>115</v>
      </c>
      <c r="H18" s="227"/>
      <c r="I18" s="69" t="e">
        <f>-((I17-I14)/I17)</f>
        <v>#DIV/0!</v>
      </c>
    </row>
    <row r="19" spans="1:9" ht="18.75" customHeight="1" x14ac:dyDescent="0.3">
      <c r="A19" s="331" t="s">
        <v>150</v>
      </c>
      <c r="B19" s="332"/>
      <c r="C19" s="156">
        <f>'2 - Aff Gap'!F22</f>
        <v>0</v>
      </c>
      <c r="D19" s="309">
        <v>0</v>
      </c>
      <c r="E19" s="156">
        <f>D19*$E$6</f>
        <v>0</v>
      </c>
      <c r="G19" s="451" t="s">
        <v>224</v>
      </c>
      <c r="H19" s="452"/>
      <c r="I19" s="317">
        <v>0</v>
      </c>
    </row>
    <row r="20" spans="1:9" s="133" customFormat="1" ht="18.75" customHeight="1" thickBot="1" x14ac:dyDescent="0.35">
      <c r="A20" s="178" t="s">
        <v>101</v>
      </c>
      <c r="B20" s="181"/>
      <c r="C20" s="140">
        <f>'2 - Aff Gap'!F38</f>
        <v>0</v>
      </c>
      <c r="D20" s="310">
        <v>0</v>
      </c>
      <c r="E20" s="156">
        <f>D20*$E$6</f>
        <v>0</v>
      </c>
      <c r="G20" s="453" t="s">
        <v>225</v>
      </c>
      <c r="H20" s="454"/>
      <c r="I20" s="71" t="e">
        <f>-((I19-(I14))/I19)</f>
        <v>#DIV/0!</v>
      </c>
    </row>
    <row r="21" spans="1:9" ht="18.600000000000001" customHeight="1" thickBot="1" x14ac:dyDescent="0.35">
      <c r="A21" s="267" t="s">
        <v>102</v>
      </c>
      <c r="B21" s="268"/>
      <c r="C21" s="264">
        <f>SUM(C18:C20)</f>
        <v>0</v>
      </c>
      <c r="D21" s="264">
        <f>SUM(D18:D20)</f>
        <v>0</v>
      </c>
      <c r="E21" s="74">
        <f>D21*$E$6</f>
        <v>0</v>
      </c>
    </row>
    <row r="22" spans="1:9" ht="18.75" customHeight="1" x14ac:dyDescent="0.3">
      <c r="A22" s="421" t="s">
        <v>162</v>
      </c>
      <c r="B22" s="422"/>
      <c r="C22" s="311">
        <v>0</v>
      </c>
      <c r="D22" s="312">
        <v>0</v>
      </c>
      <c r="E22" s="160"/>
      <c r="G22" s="180" t="s">
        <v>109</v>
      </c>
      <c r="H22" s="165"/>
      <c r="I22" s="127" t="s">
        <v>64</v>
      </c>
    </row>
    <row r="23" spans="1:9" ht="18" customHeight="1" x14ac:dyDescent="0.3">
      <c r="A23" s="419" t="s">
        <v>69</v>
      </c>
      <c r="B23" s="420"/>
      <c r="C23" s="269" t="e">
        <f>-((C22-C18)/C22)</f>
        <v>#DIV/0!</v>
      </c>
      <c r="D23" s="265" t="e">
        <f>-((D22-D18)/D22)</f>
        <v>#DIV/0!</v>
      </c>
      <c r="E23" s="160"/>
      <c r="G23" s="178" t="s">
        <v>121</v>
      </c>
      <c r="H23" s="157"/>
      <c r="I23" s="164">
        <f>'2 - Value Gap'!H13+'2 - Value Gap'!H14</f>
        <v>0</v>
      </c>
    </row>
    <row r="24" spans="1:9" ht="18" customHeight="1" thickBot="1" x14ac:dyDescent="0.35">
      <c r="A24" s="419" t="s">
        <v>227</v>
      </c>
      <c r="B24" s="420"/>
      <c r="C24" s="313">
        <v>0</v>
      </c>
      <c r="D24" s="313">
        <v>0</v>
      </c>
      <c r="E24" s="160"/>
      <c r="G24" s="186" t="s">
        <v>170</v>
      </c>
      <c r="H24" s="187"/>
      <c r="I24" s="188">
        <f>SUM('2 - Value Gap'!H15:H22)</f>
        <v>0</v>
      </c>
    </row>
    <row r="25" spans="1:9" ht="18" customHeight="1" thickBot="1" x14ac:dyDescent="0.35">
      <c r="A25" s="577" t="s">
        <v>225</v>
      </c>
      <c r="B25" s="578"/>
      <c r="C25" s="270" t="e">
        <f>-((C24-(C18))/C24)</f>
        <v>#DIV/0!</v>
      </c>
      <c r="D25" s="266" t="e">
        <f>-((D24-(D18))/D24)</f>
        <v>#DIV/0!</v>
      </c>
      <c r="E25" s="160"/>
      <c r="G25" s="184" t="s">
        <v>73</v>
      </c>
      <c r="H25" s="185"/>
      <c r="I25" s="72">
        <f>SUM(I23:I24)</f>
        <v>0</v>
      </c>
    </row>
    <row r="26" spans="1:9" ht="18.75" customHeight="1" thickBot="1" x14ac:dyDescent="0.35">
      <c r="A26" s="135"/>
      <c r="B26" s="135"/>
      <c r="C26" s="135"/>
      <c r="D26" s="136"/>
      <c r="E26" s="137"/>
    </row>
    <row r="27" spans="1:9" ht="18.75" customHeight="1" thickBot="1" x14ac:dyDescent="0.35">
      <c r="A27" s="415" t="s">
        <v>223</v>
      </c>
      <c r="B27" s="416"/>
      <c r="C27" s="130" t="s">
        <v>64</v>
      </c>
      <c r="E27" s="159"/>
      <c r="G27" s="177" t="s">
        <v>104</v>
      </c>
      <c r="H27" s="228"/>
      <c r="I27" s="130" t="s">
        <v>64</v>
      </c>
    </row>
    <row r="28" spans="1:9" ht="18.75" customHeight="1" x14ac:dyDescent="0.3">
      <c r="A28" s="336" t="s">
        <v>221</v>
      </c>
      <c r="B28" s="333"/>
      <c r="C28" s="156">
        <f>'2 - Project Info'!F29</f>
        <v>0</v>
      </c>
      <c r="D28" s="136"/>
      <c r="E28" s="160"/>
      <c r="G28" s="172" t="s">
        <v>75</v>
      </c>
      <c r="H28" s="138"/>
      <c r="I28" s="156">
        <f>'2 - Aff Gap'!F11</f>
        <v>0</v>
      </c>
    </row>
    <row r="29" spans="1:9" ht="18" customHeight="1" thickBot="1" x14ac:dyDescent="0.35">
      <c r="A29" s="334" t="s">
        <v>222</v>
      </c>
      <c r="B29" s="335"/>
      <c r="C29" s="337">
        <f>'2 - Project Info'!F30</f>
        <v>0</v>
      </c>
      <c r="D29" s="136"/>
      <c r="E29" s="160"/>
      <c r="G29" s="178" t="s">
        <v>76</v>
      </c>
      <c r="H29" s="182"/>
      <c r="I29" s="140">
        <f>'2 - Aff Gap'!F12</f>
        <v>0</v>
      </c>
    </row>
    <row r="30" spans="1:9" ht="18" customHeight="1" thickBot="1" x14ac:dyDescent="0.35">
      <c r="A30" s="135"/>
      <c r="B30" s="135"/>
      <c r="C30" s="135"/>
      <c r="D30" s="136"/>
      <c r="E30" s="160"/>
      <c r="G30" s="179" t="s">
        <v>78</v>
      </c>
      <c r="H30" s="73"/>
      <c r="I30" s="75">
        <f>SUM(I28:I29)</f>
        <v>0</v>
      </c>
    </row>
    <row r="31" spans="1:9" ht="18" customHeight="1" thickBot="1" x14ac:dyDescent="0.35">
      <c r="A31" s="189" t="s">
        <v>122</v>
      </c>
      <c r="B31" s="255" t="s">
        <v>80</v>
      </c>
      <c r="C31" s="255" t="s">
        <v>81</v>
      </c>
      <c r="D31" s="256" t="s">
        <v>70</v>
      </c>
      <c r="E31" s="162"/>
    </row>
    <row r="32" spans="1:9" ht="18" customHeight="1" thickBot="1" x14ac:dyDescent="0.35">
      <c r="A32" s="141" t="str">
        <f>'2 - Leverage'!B7</f>
        <v>Click to Enter</v>
      </c>
      <c r="B32" s="142">
        <f>'2 - Leverage'!D7</f>
        <v>0</v>
      </c>
      <c r="C32" s="143" t="str">
        <f>'2 - Leverage'!A7</f>
        <v>Click to Enter</v>
      </c>
      <c r="D32" s="144" t="str">
        <f>'2 - Leverage'!E7</f>
        <v>Click to Enter</v>
      </c>
      <c r="E32" s="162"/>
      <c r="G32" s="177" t="s">
        <v>103</v>
      </c>
      <c r="H32" s="229"/>
      <c r="I32" s="130" t="s">
        <v>64</v>
      </c>
    </row>
    <row r="33" spans="1:9" ht="18" customHeight="1" x14ac:dyDescent="0.3">
      <c r="A33" s="145" t="str">
        <f>'2 - Leverage'!B8</f>
        <v>Click to Enter</v>
      </c>
      <c r="B33" s="146">
        <f>'2 - Leverage'!D8</f>
        <v>0</v>
      </c>
      <c r="C33" s="147" t="str">
        <f>'2 - Leverage'!A8</f>
        <v>Click to Enter</v>
      </c>
      <c r="D33" s="148" t="str">
        <f>'2 - Leverage'!E8</f>
        <v>Click to Enter</v>
      </c>
      <c r="E33" s="160"/>
      <c r="G33" s="449" t="s">
        <v>203</v>
      </c>
      <c r="H33" s="450"/>
      <c r="I33" s="156">
        <f>'2 - Aff Gap'!F19+'2 - Aff Gap'!F20</f>
        <v>0</v>
      </c>
    </row>
    <row r="34" spans="1:9" ht="18" customHeight="1" x14ac:dyDescent="0.3">
      <c r="A34" s="145" t="str">
        <f>'2 - Leverage'!B9</f>
        <v>Click to Enter</v>
      </c>
      <c r="B34" s="146">
        <f>'2 - Leverage'!D9</f>
        <v>0</v>
      </c>
      <c r="C34" s="147" t="str">
        <f>'2 - Leverage'!A9</f>
        <v>Click to Enter</v>
      </c>
      <c r="D34" s="148" t="str">
        <f>'2 - Leverage'!E9</f>
        <v>Click to Enter</v>
      </c>
      <c r="E34" s="163"/>
      <c r="G34" s="178" t="s">
        <v>120</v>
      </c>
      <c r="H34" s="157"/>
      <c r="I34" s="156">
        <f>'2 - Aff Gap'!F21</f>
        <v>0</v>
      </c>
    </row>
    <row r="35" spans="1:9" ht="19.95" customHeight="1" x14ac:dyDescent="0.3">
      <c r="A35" s="145" t="str">
        <f>'2 - Leverage'!B10</f>
        <v>Click to Enter</v>
      </c>
      <c r="B35" s="146">
        <f>'2 - Leverage'!D10</f>
        <v>0</v>
      </c>
      <c r="C35" s="147" t="str">
        <f>'2 - Leverage'!A10</f>
        <v>Click to Enter</v>
      </c>
      <c r="D35" s="148" t="str">
        <f>'2 - Leverage'!E10</f>
        <v>Click to Enter</v>
      </c>
      <c r="E35" s="163"/>
      <c r="G35" s="170" t="s">
        <v>82</v>
      </c>
      <c r="H35" s="230"/>
      <c r="I35" s="156">
        <f>'2 - Aff Gap'!F23</f>
        <v>0</v>
      </c>
    </row>
    <row r="36" spans="1:9" ht="18.75" customHeight="1" x14ac:dyDescent="0.3">
      <c r="A36" s="145" t="str">
        <f>'2 - Leverage'!B11</f>
        <v>Click to Enter</v>
      </c>
      <c r="B36" s="146">
        <f>'2 - Leverage'!D11</f>
        <v>0</v>
      </c>
      <c r="C36" s="147" t="str">
        <f>'2 - Leverage'!A11</f>
        <v>Click to Enter</v>
      </c>
      <c r="D36" s="148" t="str">
        <f>'2 - Leverage'!E11</f>
        <v>Click to Enter</v>
      </c>
      <c r="E36" s="163"/>
      <c r="G36" s="170" t="s">
        <v>83</v>
      </c>
      <c r="H36" s="230"/>
      <c r="I36" s="156">
        <f>'2 - Aff Gap'!F24</f>
        <v>0</v>
      </c>
    </row>
    <row r="37" spans="1:9" ht="18.75" customHeight="1" thickBot="1" x14ac:dyDescent="0.35">
      <c r="A37" s="145" t="str">
        <f>'2 - Leverage'!B12</f>
        <v>Click to Enter</v>
      </c>
      <c r="B37" s="146">
        <f>'2 - Leverage'!D12</f>
        <v>0</v>
      </c>
      <c r="C37" s="147" t="str">
        <f>'2 - Leverage'!A12</f>
        <v>Click to Enter</v>
      </c>
      <c r="D37" s="148" t="str">
        <f>'2 - Leverage'!E12</f>
        <v>Click to Enter</v>
      </c>
      <c r="E37" s="161"/>
      <c r="G37" s="186" t="s">
        <v>170</v>
      </c>
      <c r="H37" s="187"/>
      <c r="I37" s="150">
        <f>SUM('2 - Aff Gap'!F25:F32)</f>
        <v>0</v>
      </c>
    </row>
    <row r="38" spans="1:9" ht="18.75" customHeight="1" thickBot="1" x14ac:dyDescent="0.35">
      <c r="A38" s="145" t="str">
        <f>'2 - Leverage'!B13</f>
        <v>Click to Enter</v>
      </c>
      <c r="B38" s="146">
        <f>'2 - Leverage'!D13</f>
        <v>0</v>
      </c>
      <c r="C38" s="147" t="str">
        <f>'2 - Leverage'!A13</f>
        <v>Click to Enter</v>
      </c>
      <c r="D38" s="148" t="str">
        <f>'2 - Leverage'!E13</f>
        <v>Click to Enter</v>
      </c>
      <c r="E38" s="161"/>
      <c r="G38" s="183" t="s">
        <v>84</v>
      </c>
      <c r="H38" s="158"/>
      <c r="I38" s="72">
        <f>SUM(I33:I37)</f>
        <v>0</v>
      </c>
    </row>
    <row r="39" spans="1:9" ht="18.75" customHeight="1" x14ac:dyDescent="0.3">
      <c r="E39" s="161"/>
      <c r="I39" s="91"/>
    </row>
    <row r="40" spans="1:9" s="133" customFormat="1" ht="18.75" customHeight="1" x14ac:dyDescent="0.3">
      <c r="A40" s="90"/>
      <c r="B40" s="90"/>
      <c r="C40" s="90"/>
      <c r="D40" s="149"/>
      <c r="E40" s="161"/>
    </row>
    <row r="41" spans="1:9" ht="18.75" customHeight="1" x14ac:dyDescent="0.3"/>
    <row r="42" spans="1:9" ht="18.75" customHeight="1" x14ac:dyDescent="0.3"/>
    <row r="43" spans="1:9" ht="18.75" customHeight="1" x14ac:dyDescent="0.3"/>
    <row r="44" spans="1:9" ht="18.75" customHeight="1" x14ac:dyDescent="0.3"/>
    <row r="45" spans="1:9" ht="18.75" customHeight="1" x14ac:dyDescent="0.3"/>
    <row r="46" spans="1:9" ht="18.75" customHeight="1" x14ac:dyDescent="0.3"/>
    <row r="47" spans="1:9" ht="18.75" customHeight="1" x14ac:dyDescent="0.3"/>
    <row r="48" spans="1:9" ht="18.75" customHeight="1" x14ac:dyDescent="0.3"/>
    <row r="49" ht="18.75" customHeight="1" x14ac:dyDescent="0.3"/>
  </sheetData>
  <sheetProtection algorithmName="SHA-512" hashValue="yuYiY05bFvlpi8FLzM1g1O5PcZyD3gdc3H2E1CwqFlRvvGGfaVb1E5kR7/Ryk0m2nNDjPxz6ojecXvN/kdw6wA==" saltValue="q11TDoGL8wFbHJm+NaWbUw==" spinCount="100000" sheet="1" objects="1" scenarios="1" selectLockedCells="1"/>
  <mergeCells count="27">
    <mergeCell ref="G33:H33"/>
    <mergeCell ref="G10:H10"/>
    <mergeCell ref="G11:H11"/>
    <mergeCell ref="G19:H19"/>
    <mergeCell ref="G20:H20"/>
    <mergeCell ref="A11:B11"/>
    <mergeCell ref="A13:B13"/>
    <mergeCell ref="A17:B17"/>
    <mergeCell ref="A12:B12"/>
    <mergeCell ref="A14:B14"/>
    <mergeCell ref="A15:B15"/>
    <mergeCell ref="A27:B27"/>
    <mergeCell ref="A10:B10"/>
    <mergeCell ref="A8:B8"/>
    <mergeCell ref="A1:I1"/>
    <mergeCell ref="B2:E2"/>
    <mergeCell ref="B3:E3"/>
    <mergeCell ref="A9:B9"/>
    <mergeCell ref="B4:E4"/>
    <mergeCell ref="C6:D6"/>
    <mergeCell ref="G3:H3"/>
    <mergeCell ref="G4:H4"/>
    <mergeCell ref="G6:H6"/>
    <mergeCell ref="A22:B22"/>
    <mergeCell ref="A23:B23"/>
    <mergeCell ref="A24:B24"/>
    <mergeCell ref="A25:B25"/>
  </mergeCells>
  <conditionalFormatting sqref="C13:D13 C15:D15">
    <cfRule type="cellIs" dxfId="13" priority="7" operator="greaterThan">
      <formula>0</formula>
    </cfRule>
  </conditionalFormatting>
  <conditionalFormatting sqref="C25:D25">
    <cfRule type="cellIs" dxfId="12" priority="1" operator="greaterThan">
      <formula>0</formula>
    </cfRule>
  </conditionalFormatting>
  <conditionalFormatting sqref="I11">
    <cfRule type="cellIs" dxfId="11" priority="5" operator="greaterThan">
      <formula>0</formula>
    </cfRule>
  </conditionalFormatting>
  <conditionalFormatting sqref="I20">
    <cfRule type="cellIs" dxfId="10" priority="3" operator="greaterThan">
      <formula>0</formula>
    </cfRule>
  </conditionalFormatting>
  <dataValidations count="8">
    <dataValidation allowBlank="1" sqref="D16 E17:E21" xr:uid="{3993CA6E-B4EC-43BB-B40F-8D9E0769C1C3}"/>
    <dataValidation allowBlank="1" promptTitle="Review Multiple Sources" prompt="Review the Leverage Workbook and leverage documentation. If no committed leverage is available, enter $0. If there are multiple committed sources, identify the source and amount on separate lines." sqref="I24" xr:uid="{CF2DE075-97A5-4054-8AF5-3223032FA2F5}"/>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410A9E2D-DF6E-4EBB-9D92-1D82A32798C6}"/>
    <dataValidation allowBlank="1" showErrorMessage="1" sqref="E16" xr:uid="{0EC6E9AB-E787-497D-A44D-5CBE5414A433}"/>
    <dataValidation allowBlank="1" showInputMessage="1" showErrorMessage="1" promptTitle="Do Not Use with CLT Requests" prompt="The Impact Fund Historical 80th Percentile is not applicable to CLT requests. Please disregard this field for CLT proposals." sqref="D12 D22" xr:uid="{05683D59-4FC2-4EC3-BEA9-A05129203075}"/>
    <dataValidation errorStyle="information" allowBlank="1" showInputMessage="1" showErrorMessage="1" promptTitle="Do Not Use with CLT Requests" prompt="The Impact Fund Historical 80th Percentile is not applicable to CLT requests. Please disregard this field for CLT proposals." sqref="C12 C22" xr:uid="{1B908C64-7091-422A-8C66-98E6EFB0094D}"/>
    <dataValidation errorStyle="information" allowBlank="1" showErrorMessage="1" promptTitle="Do Not Use with CLT Requests" prompt="The Impact Fund Historical 80th Percentile is not applicable to CLT requests. Please disregard this field for CLT proposals." sqref="C14:D14 C24:D24 I10 I19" xr:uid="{2DC12EEC-07D7-4BDE-9B07-B4D74BBD78A1}"/>
    <dataValidation type="whole" operator="lessThanOrEqual" allowBlank="1" showInputMessage="1" showErrorMessage="1" sqref="D9:D10 D18:D20" xr:uid="{51AEF266-6DB0-456C-A839-3F12C865E1EB}">
      <formula1>C9</formula1>
    </dataValidation>
  </dataValidations>
  <printOptions horizontalCentered="1"/>
  <pageMargins left="0.25" right="0.25" top="0.25" bottom="0.25" header="0.3" footer="0.3"/>
  <pageSetup paperSize="17" scale="90" orientation="portrait" verticalDpi="360" r:id="rId1"/>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C19205C9-B886-48CA-8BEC-E7287CCFD0FA}">
          <x14:formula1>
            <xm:f>'2 - Aff Gap'!F34</xm:f>
          </x14:formula1>
          <xm:sqref>E6</xm:sqref>
        </x14:dataValidation>
        <x14:dataValidation type="whole" operator="lessThanOrEqual" allowBlank="1" showInputMessage="1" showErrorMessage="1" xr:uid="{EE172394-A999-4EAE-A210-618D3173D574}">
          <x14:formula1>
            <xm:f>'2 - Value Gap'!H25</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08C-2F20-49EF-946E-0B6D6DE14965}">
  <sheetPr>
    <tabColor theme="7" tint="0.39997558519241921"/>
    <pageSetUpPr fitToPage="1"/>
  </sheetPr>
  <dimension ref="A1:K80"/>
  <sheetViews>
    <sheetView showGridLines="0" topLeftCell="A31" zoomScaleNormal="100" workbookViewId="0">
      <selection activeCell="G46" sqref="G46"/>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9" ht="27" customHeight="1" x14ac:dyDescent="0.35">
      <c r="A1" s="455" t="s">
        <v>63</v>
      </c>
      <c r="B1" s="456"/>
      <c r="C1" s="456"/>
      <c r="D1" s="456"/>
      <c r="E1" s="456"/>
      <c r="F1" s="456"/>
      <c r="G1" s="457"/>
      <c r="H1" s="6"/>
      <c r="I1" s="6"/>
    </row>
    <row r="2" spans="1:9" ht="19.95" customHeight="1" thickBot="1" x14ac:dyDescent="0.3">
      <c r="A2" s="458" t="s">
        <v>6</v>
      </c>
      <c r="B2" s="459"/>
      <c r="C2" s="459"/>
      <c r="D2" s="459"/>
      <c r="E2" s="459"/>
      <c r="F2" s="459"/>
      <c r="G2" s="460"/>
    </row>
    <row r="3" spans="1:9" ht="4.2" customHeight="1" x14ac:dyDescent="0.25">
      <c r="A3" s="466" t="s">
        <v>175</v>
      </c>
      <c r="B3" s="467"/>
      <c r="C3" s="467"/>
      <c r="D3" s="467"/>
      <c r="E3" s="467"/>
      <c r="F3" s="467"/>
      <c r="G3" s="468"/>
    </row>
    <row r="4" spans="1:9" ht="0.75" customHeight="1" x14ac:dyDescent="0.25">
      <c r="A4" s="469"/>
      <c r="B4" s="470"/>
      <c r="C4" s="470"/>
      <c r="D4" s="470"/>
      <c r="E4" s="470"/>
      <c r="F4" s="470"/>
      <c r="G4" s="471"/>
    </row>
    <row r="5" spans="1:9" ht="78.75" customHeight="1" thickBot="1" x14ac:dyDescent="0.3">
      <c r="A5" s="472"/>
      <c r="B5" s="473"/>
      <c r="C5" s="473"/>
      <c r="D5" s="473"/>
      <c r="E5" s="473"/>
      <c r="F5" s="473"/>
      <c r="G5" s="474"/>
    </row>
    <row r="6" spans="1:9" ht="18.75" customHeight="1" thickBot="1" x14ac:dyDescent="0.35">
      <c r="A6" s="7"/>
      <c r="B6" s="461" t="s">
        <v>174</v>
      </c>
      <c r="C6" s="461"/>
      <c r="D6" s="461"/>
      <c r="E6" s="461"/>
      <c r="F6" s="461"/>
      <c r="G6" s="462"/>
      <c r="H6" s="223"/>
    </row>
    <row r="7" spans="1:9" ht="16.95" customHeight="1" thickBot="1" x14ac:dyDescent="0.3">
      <c r="A7" s="7"/>
      <c r="B7" s="463"/>
      <c r="C7" s="464"/>
      <c r="D7" s="464"/>
      <c r="E7" s="464"/>
      <c r="F7" s="464"/>
      <c r="G7" s="465"/>
      <c r="H7" s="240" t="s">
        <v>200</v>
      </c>
    </row>
    <row r="8" spans="1:9" ht="15.75" customHeight="1" thickBot="1" x14ac:dyDescent="0.3">
      <c r="A8" s="58" t="s">
        <v>166</v>
      </c>
      <c r="B8" s="36"/>
      <c r="D8" s="8"/>
      <c r="E8" s="8"/>
      <c r="F8" s="8"/>
      <c r="G8" s="9"/>
    </row>
    <row r="9" spans="1:9" ht="15.75" customHeight="1" thickBot="1" x14ac:dyDescent="0.3">
      <c r="A9" s="7"/>
      <c r="B9" s="34" t="s">
        <v>29</v>
      </c>
      <c r="C9" s="8"/>
      <c r="D9" s="8"/>
      <c r="E9" s="8"/>
      <c r="F9" s="64" t="s">
        <v>14</v>
      </c>
      <c r="G9" s="9"/>
      <c r="H9" s="345" t="str">
        <f>IF(F9="Bi-level/split entry","WARNING, Bi-Level/Split Entry units do not meet mandatory Visitability criteria","")</f>
        <v/>
      </c>
    </row>
    <row r="10" spans="1:9" ht="15.75" customHeight="1" thickBot="1" x14ac:dyDescent="0.3">
      <c r="A10" s="7"/>
      <c r="B10" s="34" t="s">
        <v>128</v>
      </c>
      <c r="C10" s="8"/>
      <c r="D10" s="8"/>
      <c r="E10" s="8"/>
      <c r="F10" s="64" t="s">
        <v>14</v>
      </c>
      <c r="G10" s="9"/>
    </row>
    <row r="11" spans="1:9" ht="15.75" customHeight="1" thickBot="1" x14ac:dyDescent="0.3">
      <c r="A11" s="7"/>
      <c r="B11" s="8" t="s">
        <v>30</v>
      </c>
      <c r="C11" s="8"/>
      <c r="D11" s="8"/>
      <c r="E11" s="8"/>
      <c r="F11" s="64"/>
      <c r="G11" s="9"/>
    </row>
    <row r="12" spans="1:9" ht="15" customHeight="1" thickBot="1" x14ac:dyDescent="0.3">
      <c r="A12" s="7"/>
      <c r="B12" s="8" t="s">
        <v>31</v>
      </c>
      <c r="C12" s="8"/>
      <c r="D12" s="8"/>
      <c r="E12" s="8"/>
      <c r="F12" s="64"/>
      <c r="G12" s="9"/>
    </row>
    <row r="13" spans="1:9" ht="15" thickBot="1" x14ac:dyDescent="0.3">
      <c r="A13" s="7"/>
      <c r="B13" s="8" t="s">
        <v>32</v>
      </c>
      <c r="C13" s="8"/>
      <c r="D13" s="8"/>
      <c r="E13" s="8"/>
      <c r="F13" s="64"/>
      <c r="G13" s="9"/>
    </row>
    <row r="14" spans="1:9" ht="15" thickBot="1" x14ac:dyDescent="0.3">
      <c r="A14" s="7"/>
      <c r="B14" s="8" t="s">
        <v>57</v>
      </c>
      <c r="C14" s="8"/>
      <c r="D14" s="8"/>
      <c r="E14" s="8"/>
      <c r="F14" s="64"/>
      <c r="G14" s="9"/>
    </row>
    <row r="15" spans="1:9" ht="15.75" customHeight="1" thickBot="1" x14ac:dyDescent="0.35">
      <c r="A15" s="7"/>
      <c r="B15" s="8" t="s">
        <v>33</v>
      </c>
      <c r="C15" s="8"/>
      <c r="D15" s="65" t="s">
        <v>14</v>
      </c>
      <c r="E15" s="13" t="s">
        <v>53</v>
      </c>
      <c r="F15" s="64"/>
      <c r="G15" s="12"/>
    </row>
    <row r="16" spans="1:9" ht="15.75" customHeight="1" thickBot="1" x14ac:dyDescent="0.35">
      <c r="A16" s="7"/>
      <c r="B16" s="8" t="s">
        <v>37</v>
      </c>
      <c r="C16" s="8"/>
      <c r="D16" s="43"/>
      <c r="E16" s="42"/>
      <c r="F16" s="64" t="s">
        <v>14</v>
      </c>
      <c r="G16" s="12"/>
    </row>
    <row r="17" spans="1:8" ht="15.75" customHeight="1" thickBot="1" x14ac:dyDescent="0.3">
      <c r="A17" s="7"/>
      <c r="B17" s="8" t="s">
        <v>2</v>
      </c>
      <c r="C17" s="8"/>
      <c r="F17" s="64" t="s">
        <v>14</v>
      </c>
      <c r="G17" s="12"/>
    </row>
    <row r="18" spans="1:8" ht="14.4" x14ac:dyDescent="0.25">
      <c r="A18" s="7"/>
      <c r="B18" s="8"/>
      <c r="C18" s="8"/>
      <c r="D18" s="8"/>
      <c r="E18" s="8"/>
      <c r="F18" s="8"/>
      <c r="G18" s="9"/>
    </row>
    <row r="19" spans="1:8" ht="15.75" customHeight="1" thickBot="1" x14ac:dyDescent="0.3">
      <c r="A19" s="47" t="s">
        <v>7</v>
      </c>
      <c r="B19" s="8"/>
      <c r="C19" s="8"/>
      <c r="D19" s="11"/>
      <c r="E19" s="11"/>
      <c r="F19" s="11"/>
      <c r="G19" s="12"/>
    </row>
    <row r="20" spans="1:8" ht="15.75" customHeight="1" thickBot="1" x14ac:dyDescent="0.3">
      <c r="A20" s="7"/>
      <c r="B20" s="8" t="s">
        <v>34</v>
      </c>
      <c r="C20" s="8"/>
      <c r="D20" s="11"/>
      <c r="E20" s="11"/>
      <c r="F20" s="64"/>
      <c r="G20" s="12"/>
    </row>
    <row r="21" spans="1:8" ht="15.75" customHeight="1" thickBot="1" x14ac:dyDescent="0.3">
      <c r="A21" s="7"/>
      <c r="B21" s="8" t="s">
        <v>35</v>
      </c>
      <c r="C21" s="8"/>
      <c r="D21" s="11"/>
      <c r="E21" s="11"/>
      <c r="F21" s="64"/>
      <c r="G21" s="12"/>
    </row>
    <row r="22" spans="1:8" ht="15.75" customHeight="1" thickBot="1" x14ac:dyDescent="0.3">
      <c r="A22" s="7"/>
      <c r="B22" s="8" t="s">
        <v>36</v>
      </c>
      <c r="C22" s="8"/>
      <c r="D22" s="11"/>
      <c r="E22" s="11"/>
      <c r="F22" s="15">
        <f>SUM(F20*F21)</f>
        <v>0</v>
      </c>
      <c r="G22" s="12"/>
    </row>
    <row r="23" spans="1:8" ht="15.75" customHeight="1" thickBot="1" x14ac:dyDescent="0.3">
      <c r="A23" s="7"/>
      <c r="B23" s="8" t="s">
        <v>51</v>
      </c>
      <c r="C23" s="8"/>
      <c r="D23" s="11"/>
      <c r="E23" s="11"/>
      <c r="F23" s="46">
        <f>F22/43560</f>
        <v>0</v>
      </c>
      <c r="G23" s="12"/>
    </row>
    <row r="24" spans="1:8" ht="14.4" x14ac:dyDescent="0.25">
      <c r="A24" s="7"/>
      <c r="B24" s="8"/>
      <c r="C24" s="8"/>
      <c r="D24" s="8"/>
      <c r="E24" s="8"/>
      <c r="F24" s="8"/>
      <c r="G24" s="9"/>
    </row>
    <row r="25" spans="1:8" ht="15" thickBot="1" x14ac:dyDescent="0.3">
      <c r="A25" s="153" t="s">
        <v>111</v>
      </c>
      <c r="B25" s="57"/>
      <c r="C25" s="57"/>
      <c r="D25" s="8"/>
      <c r="E25" s="8"/>
      <c r="F25" s="8"/>
      <c r="G25" s="9"/>
    </row>
    <row r="26" spans="1:8" ht="15.75" customHeight="1" thickBot="1" x14ac:dyDescent="0.3">
      <c r="A26" s="154"/>
      <c r="B26" s="57" t="s">
        <v>129</v>
      </c>
      <c r="C26" s="155"/>
      <c r="F26" s="64" t="s">
        <v>14</v>
      </c>
      <c r="G26" s="12"/>
      <c r="H26" s="116"/>
    </row>
    <row r="27" spans="1:8" ht="15.75" customHeight="1" x14ac:dyDescent="0.25">
      <c r="A27" s="151"/>
      <c r="B27" s="152"/>
      <c r="F27" s="11"/>
      <c r="G27" s="12"/>
      <c r="H27" s="116"/>
    </row>
    <row r="28" spans="1:8" ht="15.75" customHeight="1" thickBot="1" x14ac:dyDescent="0.3">
      <c r="A28" s="153" t="s">
        <v>220</v>
      </c>
      <c r="B28" s="152"/>
      <c r="F28" s="11"/>
      <c r="G28" s="12"/>
      <c r="H28" s="116"/>
    </row>
    <row r="29" spans="1:8" ht="15.75" customHeight="1" thickBot="1" x14ac:dyDescent="0.3">
      <c r="A29" s="151"/>
      <c r="B29" s="57" t="s">
        <v>221</v>
      </c>
      <c r="F29" s="64"/>
      <c r="G29" s="12"/>
      <c r="H29" s="116"/>
    </row>
    <row r="30" spans="1:8" ht="15.75" customHeight="1" thickBot="1" x14ac:dyDescent="0.3">
      <c r="A30" s="151"/>
      <c r="B30" s="57" t="s">
        <v>222</v>
      </c>
      <c r="F30" s="64"/>
      <c r="G30" s="12"/>
      <c r="H30" s="116"/>
    </row>
    <row r="31" spans="1:8" ht="15.75" customHeight="1" x14ac:dyDescent="0.25">
      <c r="A31" s="151"/>
      <c r="B31" s="152"/>
      <c r="F31" s="11"/>
      <c r="G31" s="12"/>
      <c r="H31" s="116"/>
    </row>
    <row r="32" spans="1:8" ht="15.75" customHeight="1" thickBot="1" x14ac:dyDescent="0.3">
      <c r="A32" s="47" t="s">
        <v>28</v>
      </c>
      <c r="B32" s="14"/>
      <c r="C32" s="16"/>
      <c r="D32" s="16"/>
      <c r="E32" s="16"/>
      <c r="F32" s="16"/>
      <c r="G32" s="17"/>
    </row>
    <row r="33" spans="1:11" ht="21.75" customHeight="1" thickBot="1" x14ac:dyDescent="0.35">
      <c r="A33" s="7"/>
      <c r="B33" s="61" t="s">
        <v>163</v>
      </c>
      <c r="C33" s="63"/>
      <c r="D33" s="8"/>
      <c r="E33" s="8"/>
      <c r="F33" s="8"/>
      <c r="G33" s="62" t="s">
        <v>87</v>
      </c>
      <c r="H33" s="240" t="s">
        <v>176</v>
      </c>
    </row>
    <row r="34" spans="1:11" ht="19.2" customHeight="1" x14ac:dyDescent="0.25">
      <c r="A34" s="7"/>
      <c r="B34" s="11"/>
      <c r="C34" s="225" t="s">
        <v>130</v>
      </c>
      <c r="D34" s="39"/>
      <c r="E34" s="39"/>
      <c r="F34" s="39"/>
      <c r="G34" s="110">
        <v>0</v>
      </c>
    </row>
    <row r="35" spans="1:11" ht="19.2" customHeight="1" x14ac:dyDescent="0.25">
      <c r="A35" s="7"/>
      <c r="B35" s="11"/>
      <c r="C35" s="40" t="s">
        <v>86</v>
      </c>
      <c r="D35" s="39"/>
      <c r="E35" s="39"/>
      <c r="F35" s="39"/>
      <c r="G35" s="111">
        <v>0</v>
      </c>
    </row>
    <row r="36" spans="1:11" ht="19.2" customHeight="1" x14ac:dyDescent="0.25">
      <c r="A36" s="7"/>
      <c r="B36" s="11"/>
      <c r="C36" s="323" t="s">
        <v>207</v>
      </c>
      <c r="D36" s="324"/>
      <c r="E36" s="324"/>
      <c r="F36" s="324"/>
      <c r="G36" s="111">
        <v>0</v>
      </c>
    </row>
    <row r="37" spans="1:11" ht="19.2" customHeight="1" thickBot="1" x14ac:dyDescent="0.3">
      <c r="A37" s="7"/>
      <c r="B37" s="11"/>
      <c r="C37" s="224" t="s">
        <v>219</v>
      </c>
      <c r="D37" s="44"/>
      <c r="E37" s="85"/>
      <c r="F37" s="86"/>
      <c r="G37" s="112">
        <v>0</v>
      </c>
    </row>
    <row r="38" spans="1:11" ht="19.2" customHeight="1" thickBot="1" x14ac:dyDescent="0.3">
      <c r="A38" s="7"/>
      <c r="B38" s="11"/>
      <c r="C38" s="60" t="s">
        <v>56</v>
      </c>
      <c r="D38" s="41"/>
      <c r="E38" s="41"/>
      <c r="F38" s="41"/>
      <c r="G38" s="37">
        <f>SUM(G34:G37)</f>
        <v>0</v>
      </c>
      <c r="H38" s="10"/>
      <c r="I38" s="10"/>
      <c r="J38" s="10"/>
      <c r="K38" s="10"/>
    </row>
    <row r="39" spans="1:11" ht="19.2" customHeight="1" x14ac:dyDescent="0.25">
      <c r="A39" s="7"/>
      <c r="B39" s="11"/>
      <c r="C39" s="22"/>
      <c r="D39" s="22"/>
      <c r="E39" s="22"/>
      <c r="F39" s="22"/>
      <c r="G39" s="96"/>
      <c r="H39" s="19"/>
      <c r="I39" s="10"/>
      <c r="J39" s="10"/>
      <c r="K39" s="10"/>
    </row>
    <row r="40" spans="1:11" ht="19.2" customHeight="1" thickBot="1" x14ac:dyDescent="0.3">
      <c r="A40" s="7"/>
      <c r="B40" s="18" t="s">
        <v>164</v>
      </c>
      <c r="C40" s="8"/>
      <c r="D40" s="8"/>
      <c r="E40" s="8"/>
      <c r="F40" s="8"/>
      <c r="G40" s="9"/>
      <c r="H40" s="19"/>
      <c r="I40" s="10"/>
      <c r="J40" s="10"/>
      <c r="K40" s="8"/>
    </row>
    <row r="41" spans="1:11" ht="19.2" customHeight="1" x14ac:dyDescent="0.25">
      <c r="A41" s="7"/>
      <c r="B41" s="11"/>
      <c r="C41" s="481" t="s">
        <v>212</v>
      </c>
      <c r="D41" s="482"/>
      <c r="E41" s="482"/>
      <c r="F41" s="482"/>
      <c r="G41" s="347">
        <v>0</v>
      </c>
      <c r="H41" s="226"/>
      <c r="I41" s="10"/>
      <c r="J41" s="10"/>
      <c r="K41" s="10"/>
    </row>
    <row r="42" spans="1:11" ht="19.2" customHeight="1" x14ac:dyDescent="0.25">
      <c r="A42" s="7"/>
      <c r="B42" s="11"/>
      <c r="C42" s="326" t="s">
        <v>213</v>
      </c>
      <c r="D42" s="327"/>
      <c r="E42" s="327"/>
      <c r="F42" s="327"/>
      <c r="G42" s="348">
        <v>0</v>
      </c>
      <c r="H42" s="226"/>
      <c r="I42" s="10"/>
      <c r="J42" s="10"/>
      <c r="K42" s="10"/>
    </row>
    <row r="43" spans="1:11" ht="19.2" customHeight="1" x14ac:dyDescent="0.25">
      <c r="A43" s="7"/>
      <c r="B43" s="11"/>
      <c r="C43" s="326" t="s">
        <v>211</v>
      </c>
      <c r="D43" s="327"/>
      <c r="E43" s="327"/>
      <c r="F43" s="327"/>
      <c r="G43" s="348">
        <v>0</v>
      </c>
      <c r="H43" s="226"/>
      <c r="I43" s="10"/>
      <c r="J43" s="10"/>
      <c r="K43" s="10"/>
    </row>
    <row r="44" spans="1:11" ht="19.2" customHeight="1" x14ac:dyDescent="0.25">
      <c r="A44" s="7"/>
      <c r="B44" s="11"/>
      <c r="C44" s="326" t="s">
        <v>208</v>
      </c>
      <c r="D44" s="327"/>
      <c r="E44" s="327"/>
      <c r="F44" s="327"/>
      <c r="G44" s="348">
        <v>0</v>
      </c>
      <c r="H44" s="226"/>
      <c r="I44" s="10"/>
      <c r="J44" s="10"/>
      <c r="K44" s="10"/>
    </row>
    <row r="45" spans="1:11" ht="19.2" customHeight="1" x14ac:dyDescent="0.25">
      <c r="A45" s="7"/>
      <c r="B45" s="11"/>
      <c r="C45" s="326" t="s">
        <v>210</v>
      </c>
      <c r="D45" s="327"/>
      <c r="E45" s="327"/>
      <c r="F45" s="327"/>
      <c r="G45" s="348">
        <v>0</v>
      </c>
      <c r="H45" s="226"/>
      <c r="I45" s="10"/>
      <c r="J45" s="10"/>
      <c r="K45" s="10"/>
    </row>
    <row r="46" spans="1:11" ht="19.2" customHeight="1" x14ac:dyDescent="0.25">
      <c r="A46" s="7"/>
      <c r="B46" s="11"/>
      <c r="C46" s="326" t="s">
        <v>209</v>
      </c>
      <c r="D46" s="327"/>
      <c r="E46" s="327"/>
      <c r="F46" s="327"/>
      <c r="G46" s="348">
        <v>0</v>
      </c>
      <c r="H46" s="226"/>
      <c r="I46" s="10"/>
      <c r="J46" s="10"/>
      <c r="K46" s="10"/>
    </row>
    <row r="47" spans="1:11" ht="19.2" customHeight="1" x14ac:dyDescent="0.25">
      <c r="A47" s="7"/>
      <c r="B47" s="11"/>
      <c r="C47" s="326" t="s">
        <v>214</v>
      </c>
      <c r="D47" s="328"/>
      <c r="E47" s="328"/>
      <c r="F47" s="328"/>
      <c r="G47" s="348">
        <v>0</v>
      </c>
      <c r="H47" s="226"/>
      <c r="I47" s="10"/>
      <c r="J47" s="10"/>
      <c r="K47" s="10"/>
    </row>
    <row r="48" spans="1:11" ht="19.2" customHeight="1" x14ac:dyDescent="0.25">
      <c r="A48" s="7"/>
      <c r="B48" s="11"/>
      <c r="C48" s="488" t="s">
        <v>215</v>
      </c>
      <c r="D48" s="489"/>
      <c r="E48" s="489"/>
      <c r="F48" s="489"/>
      <c r="G48" s="359">
        <v>0</v>
      </c>
      <c r="H48" s="226"/>
      <c r="I48" s="10"/>
      <c r="J48" s="10"/>
      <c r="K48" s="10"/>
    </row>
    <row r="49" spans="1:11" ht="19.2" customHeight="1" thickBot="1" x14ac:dyDescent="0.3">
      <c r="A49" s="7"/>
      <c r="B49" s="11"/>
      <c r="C49" s="323" t="s">
        <v>229</v>
      </c>
      <c r="D49" s="329"/>
      <c r="E49" s="329"/>
      <c r="F49" s="329"/>
      <c r="G49" s="359">
        <v>0</v>
      </c>
    </row>
    <row r="50" spans="1:11" ht="19.2" customHeight="1" thickBot="1" x14ac:dyDescent="0.3">
      <c r="A50" s="7"/>
      <c r="B50" s="11"/>
      <c r="C50" s="478" t="s">
        <v>55</v>
      </c>
      <c r="D50" s="479"/>
      <c r="E50" s="479"/>
      <c r="F50" s="480"/>
      <c r="G50" s="37">
        <f>SUM(G41:G49)</f>
        <v>0</v>
      </c>
    </row>
    <row r="51" spans="1:11" ht="19.2" customHeight="1" thickTop="1" thickBot="1" x14ac:dyDescent="0.3">
      <c r="A51" s="7"/>
      <c r="B51" s="11"/>
      <c r="C51" s="55" t="s">
        <v>5</v>
      </c>
      <c r="D51" s="56"/>
      <c r="E51" s="56"/>
      <c r="F51" s="56"/>
      <c r="G51" s="325">
        <f>G38+G50</f>
        <v>0</v>
      </c>
    </row>
    <row r="52" spans="1:11" ht="19.2" customHeight="1" thickTop="1" x14ac:dyDescent="0.25">
      <c r="A52" s="7"/>
      <c r="B52" s="8"/>
      <c r="C52" s="8"/>
      <c r="D52" s="8"/>
      <c r="E52" s="8"/>
      <c r="F52" s="8"/>
      <c r="G52" s="97"/>
    </row>
    <row r="53" spans="1:11" ht="19.2" customHeight="1" thickBot="1" x14ac:dyDescent="0.3">
      <c r="A53" s="7"/>
      <c r="B53" s="18" t="s">
        <v>3</v>
      </c>
      <c r="C53" s="21"/>
      <c r="D53" s="8"/>
      <c r="E53" s="8"/>
      <c r="F53" s="8"/>
      <c r="G53" s="9"/>
      <c r="H53" s="19"/>
      <c r="I53" s="10"/>
      <c r="J53" s="10"/>
      <c r="K53" s="10"/>
    </row>
    <row r="54" spans="1:11" ht="19.2" customHeight="1" x14ac:dyDescent="0.25">
      <c r="A54" s="7"/>
      <c r="B54" s="11"/>
      <c r="C54" s="225" t="s">
        <v>216</v>
      </c>
      <c r="D54" s="39"/>
      <c r="E54" s="39"/>
      <c r="F54" s="39"/>
      <c r="G54" s="108">
        <v>0</v>
      </c>
    </row>
    <row r="55" spans="1:11" ht="19.2" customHeight="1" x14ac:dyDescent="0.25">
      <c r="A55" s="7"/>
      <c r="B55" s="11"/>
      <c r="C55" s="225" t="s">
        <v>218</v>
      </c>
      <c r="D55" s="39"/>
      <c r="E55" s="39"/>
      <c r="F55" s="39"/>
      <c r="G55" s="357">
        <v>0</v>
      </c>
    </row>
    <row r="56" spans="1:11" ht="19.2" customHeight="1" x14ac:dyDescent="0.25">
      <c r="A56" s="7"/>
      <c r="B56" s="11"/>
      <c r="C56" s="225" t="s">
        <v>206</v>
      </c>
      <c r="D56" s="39"/>
      <c r="E56" s="39"/>
      <c r="F56" s="39"/>
      <c r="G56" s="357">
        <v>0</v>
      </c>
    </row>
    <row r="57" spans="1:11" ht="19.2" customHeight="1" thickBot="1" x14ac:dyDescent="0.3">
      <c r="A57" s="7"/>
      <c r="B57" s="11"/>
      <c r="C57" s="40" t="s">
        <v>217</v>
      </c>
      <c r="D57" s="39"/>
      <c r="E57" s="39"/>
      <c r="F57" s="39"/>
      <c r="G57" s="358">
        <v>0</v>
      </c>
    </row>
    <row r="58" spans="1:11" ht="19.2" customHeight="1" thickTop="1" thickBot="1" x14ac:dyDescent="0.3">
      <c r="A58" s="7"/>
      <c r="B58" s="11"/>
      <c r="C58" s="55" t="s">
        <v>8</v>
      </c>
      <c r="D58" s="56"/>
      <c r="E58" s="56"/>
      <c r="F58" s="56"/>
      <c r="G58" s="356">
        <f>SUM(G54:G57)</f>
        <v>0</v>
      </c>
    </row>
    <row r="59" spans="1:11" ht="19.2" customHeight="1" thickTop="1" thickBot="1" x14ac:dyDescent="0.3">
      <c r="A59" s="7"/>
      <c r="B59" s="11"/>
      <c r="C59" s="55" t="s">
        <v>52</v>
      </c>
      <c r="D59" s="56"/>
      <c r="E59" s="56"/>
      <c r="F59" s="56"/>
      <c r="G59" s="98">
        <f>G51+G58</f>
        <v>0</v>
      </c>
    </row>
    <row r="60" spans="1:11" ht="15.75" customHeight="1" thickTop="1" x14ac:dyDescent="0.25">
      <c r="A60" s="7"/>
      <c r="B60" s="11"/>
      <c r="C60" s="22"/>
      <c r="D60" s="22"/>
      <c r="E60" s="22"/>
      <c r="F60" s="22"/>
      <c r="G60" s="99"/>
    </row>
    <row r="61" spans="1:11" ht="15.75" customHeight="1" thickBot="1" x14ac:dyDescent="0.35">
      <c r="A61" s="47" t="s">
        <v>27</v>
      </c>
      <c r="B61"/>
      <c r="C61" s="23"/>
      <c r="D61" s="23"/>
      <c r="E61" s="23"/>
      <c r="F61" s="23"/>
      <c r="G61" s="100"/>
    </row>
    <row r="62" spans="1:11" ht="20.25" customHeight="1" thickTop="1" thickBot="1" x14ac:dyDescent="0.3">
      <c r="A62" s="24"/>
      <c r="B62" s="104"/>
      <c r="C62" s="483" t="s">
        <v>118</v>
      </c>
      <c r="D62" s="484"/>
      <c r="E62" s="484"/>
      <c r="F62" s="485"/>
      <c r="G62" s="66">
        <v>0</v>
      </c>
    </row>
    <row r="63" spans="1:11" ht="15.75" customHeight="1" thickTop="1" x14ac:dyDescent="0.25">
      <c r="A63" s="7"/>
      <c r="B63" s="11"/>
      <c r="C63" s="22"/>
      <c r="D63" s="22"/>
      <c r="E63" s="22"/>
      <c r="F63" s="22"/>
      <c r="G63" s="20"/>
    </row>
    <row r="64" spans="1:11" ht="15.75" customHeight="1" thickBot="1" x14ac:dyDescent="0.3">
      <c r="A64" s="486" t="s">
        <v>21</v>
      </c>
      <c r="B64" s="375"/>
      <c r="C64" s="375"/>
      <c r="D64" s="375"/>
      <c r="E64" s="375"/>
      <c r="F64" s="375"/>
      <c r="G64" s="487"/>
    </row>
    <row r="65" spans="1:7" ht="100.5" customHeight="1" thickBot="1" x14ac:dyDescent="0.3">
      <c r="A65" s="475" t="s">
        <v>119</v>
      </c>
      <c r="B65" s="476"/>
      <c r="C65" s="476"/>
      <c r="D65" s="476"/>
      <c r="E65" s="476"/>
      <c r="F65" s="476"/>
      <c r="G65" s="477"/>
    </row>
    <row r="67" spans="1:7" ht="20.25" customHeight="1" x14ac:dyDescent="0.25"/>
    <row r="68" spans="1:7" x14ac:dyDescent="0.25">
      <c r="E68" s="10"/>
      <c r="F68" s="10"/>
    </row>
    <row r="69" spans="1:7" ht="14.4" hidden="1" x14ac:dyDescent="0.3">
      <c r="E69" t="s">
        <v>14</v>
      </c>
      <c r="F69" s="33" t="s">
        <v>14</v>
      </c>
    </row>
    <row r="70" spans="1:7" ht="14.4" hidden="1" x14ac:dyDescent="0.3">
      <c r="C70" t="s">
        <v>14</v>
      </c>
      <c r="E70" t="s">
        <v>42</v>
      </c>
      <c r="F70" s="33" t="s">
        <v>23</v>
      </c>
      <c r="G70" t="s">
        <v>14</v>
      </c>
    </row>
    <row r="71" spans="1:7" ht="14.4" hidden="1" x14ac:dyDescent="0.3">
      <c r="C71" t="s">
        <v>22</v>
      </c>
      <c r="E71" t="s">
        <v>43</v>
      </c>
      <c r="F71" s="33" t="s">
        <v>132</v>
      </c>
      <c r="G71" t="s">
        <v>16</v>
      </c>
    </row>
    <row r="72" spans="1:7" ht="14.4" hidden="1" x14ac:dyDescent="0.3">
      <c r="C72" t="s">
        <v>23</v>
      </c>
      <c r="E72" t="s">
        <v>45</v>
      </c>
      <c r="F72" s="33" t="s">
        <v>133</v>
      </c>
      <c r="G72" t="s">
        <v>17</v>
      </c>
    </row>
    <row r="73" spans="1:7" ht="14.4" hidden="1" x14ac:dyDescent="0.3">
      <c r="C73"/>
      <c r="E73" t="s">
        <v>125</v>
      </c>
      <c r="F73" s="33"/>
      <c r="G73" t="s">
        <v>18</v>
      </c>
    </row>
    <row r="74" spans="1:7" ht="14.4" hidden="1" x14ac:dyDescent="0.3">
      <c r="E74" t="s">
        <v>124</v>
      </c>
      <c r="F74" s="10"/>
      <c r="G74" t="s">
        <v>19</v>
      </c>
    </row>
    <row r="75" spans="1:7" ht="14.4" hidden="1" x14ac:dyDescent="0.3">
      <c r="C75" t="s">
        <v>14</v>
      </c>
      <c r="E75" t="s">
        <v>15</v>
      </c>
      <c r="F75" s="33" t="s">
        <v>14</v>
      </c>
      <c r="G75" s="10" t="s">
        <v>47</v>
      </c>
    </row>
    <row r="76" spans="1:7" ht="14.4" hidden="1" x14ac:dyDescent="0.3">
      <c r="C76" t="s">
        <v>44</v>
      </c>
      <c r="E76" t="s">
        <v>131</v>
      </c>
      <c r="F76" s="33" t="s">
        <v>38</v>
      </c>
    </row>
    <row r="77" spans="1:7" ht="14.4" hidden="1" x14ac:dyDescent="0.3">
      <c r="C77" t="s">
        <v>59</v>
      </c>
      <c r="E77" s="10"/>
      <c r="F77" s="33" t="s">
        <v>39</v>
      </c>
    </row>
    <row r="78" spans="1:7" ht="14.4" hidden="1" x14ac:dyDescent="0.3">
      <c r="C78" t="s">
        <v>46</v>
      </c>
      <c r="E78" s="10"/>
      <c r="F78" s="33" t="s">
        <v>40</v>
      </c>
    </row>
    <row r="79" spans="1:7" hidden="1" x14ac:dyDescent="0.25">
      <c r="E79" s="10"/>
      <c r="F79" s="33" t="s">
        <v>41</v>
      </c>
    </row>
    <row r="80" spans="1:7" x14ac:dyDescent="0.25">
      <c r="E80" s="10"/>
      <c r="F80" s="10"/>
    </row>
  </sheetData>
  <sheetProtection algorithmName="SHA-512" hashValue="HjOV6Gy+oYiB4XJ+g5yWdoU7ge3431aYMe+6n8x56H5H5PU4gUseDRzcz73q/PMz2w/ABJlbASlf9FAKfmTKsA==" saltValue="2OEdzq43iv4Bph8Q3i2kdg==" spinCount="100000" sheet="1" objects="1" scenarios="1" selectLockedCells="1"/>
  <mergeCells count="11">
    <mergeCell ref="C62:F62"/>
    <mergeCell ref="A64:G64"/>
    <mergeCell ref="A65:G65"/>
    <mergeCell ref="C41:F41"/>
    <mergeCell ref="C48:F48"/>
    <mergeCell ref="C50:F50"/>
    <mergeCell ref="A1:G1"/>
    <mergeCell ref="A2:G2"/>
    <mergeCell ref="A3:G5"/>
    <mergeCell ref="B6:G6"/>
    <mergeCell ref="B7:G7"/>
  </mergeCells>
  <conditionalFormatting sqref="G62">
    <cfRule type="cellIs" dxfId="9" priority="1" stopIfTrue="1" operator="greaterThan">
      <formula>$G$59</formula>
    </cfRule>
  </conditionalFormatting>
  <dataValidations count="14">
    <dataValidation type="list" allowBlank="1" showInputMessage="1" showErrorMessage="1" sqref="F17" xr:uid="{25CC018A-D776-4331-8590-6C27E50F1010}">
      <formula1>$G$70:$G$75</formula1>
    </dataValidation>
    <dataValidation allowBlank="1" sqref="F31 F27:F28" xr:uid="{3C67AB76-7C21-46CE-ACC4-DAB176260918}"/>
    <dataValidation type="list" allowBlank="1" showInputMessage="1" showErrorMessage="1" sqref="F26" xr:uid="{94CBEA33-FAF2-48E8-AF9B-050C7993ADB1}">
      <formula1>$C$70:$C$72</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2" xr:uid="{709BC225-21C0-4796-9FDE-072F66407442}">
      <formula1>G59</formula1>
    </dataValidation>
    <dataValidation allowBlank="1" showErrorMessage="1" sqref="D16" xr:uid="{C0743368-78CA-446E-8021-2265B535F989}"/>
    <dataValidation type="list" allowBlank="1" showInputMessage="1" showErrorMessage="1" sqref="D15" xr:uid="{48C7EF7E-A4FB-40E4-BA05-E396D278B0EE}">
      <formula1>$F$69:$F$72</formula1>
    </dataValidation>
    <dataValidation type="list" allowBlank="1" showInputMessage="1" showErrorMessage="1" sqref="F16" xr:uid="{4DC3F782-E358-438D-BB77-47592D57BCC4}">
      <formula1>$F$75:$F$79</formula1>
    </dataValidation>
    <dataValidation type="list" allowBlank="1" showInputMessage="1" showErrorMessage="1" sqref="F10" xr:uid="{56270951-94E0-47B0-B485-C0A9595A4B77}">
      <formula1>$C$75:$C$78</formula1>
    </dataValidation>
    <dataValidation type="list" allowBlank="1" showInputMessage="1" showErrorMessage="1" sqref="F9" xr:uid="{4CB90140-D96D-40B4-AC2D-815B246245CC}">
      <formula1>$E$69:$E$76</formula1>
    </dataValidation>
    <dataValidation type="list" allowBlank="1" showInputMessage="1" showErrorMessage="1" promptTitle="Choose One" sqref="D9:E10" xr:uid="{39635571-7ACA-4AD6-BC57-495040051119}">
      <formula1>$E$72:$E$72</formula1>
    </dataValidation>
    <dataValidation type="whole" operator="greaterThanOrEqual" allowBlank="1" showInputMessage="1" showErrorMessage="1" sqref="F12 G34:G37 G41:G49 G54:G57" xr:uid="{787E7F66-763C-4386-A69F-3AC86BFC689E}">
      <formula1>0</formula1>
    </dataValidation>
    <dataValidation type="whole" operator="greaterThanOrEqual" allowBlank="1" showInputMessage="1" showErrorMessage="1" prompt="Include finished, above-ground square feet." sqref="F11" xr:uid="{46527BA9-E7D4-4162-972B-02D284C1C468}">
      <formula1>1</formula1>
    </dataValidation>
    <dataValidation type="textLength" operator="lessThanOrEqual" allowBlank="1" showInputMessage="1" showErrorMessage="1" sqref="B7:G7" xr:uid="{DD3CEF4D-A15F-4AC6-A2BA-A3EBE9314EE4}">
      <formula1>70</formula1>
    </dataValidation>
    <dataValidation type="whole" operator="greaterThanOrEqual" allowBlank="1" showInputMessage="1" showErrorMessage="1" error="Enter whole numbers only." sqref="F29:F30" xr:uid="{F2BE752F-5273-48F7-A8FF-34D91FEEB920}">
      <formula1>-1</formula1>
    </dataValidation>
  </dataValidations>
  <printOptions horizontalCentered="1" verticalCentered="1"/>
  <pageMargins left="0.5" right="0.5" top="0.25" bottom="0.25" header="0.25" footer="0.25"/>
  <pageSetup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AF42-EE24-4C5C-A196-9DD0D936D398}">
  <sheetPr>
    <tabColor theme="7" tint="0.39997558519241921"/>
    <pageSetUpPr fitToPage="1"/>
  </sheetPr>
  <dimension ref="A1:H33"/>
  <sheetViews>
    <sheetView showGridLines="0" zoomScaleNormal="100" zoomScaleSheetLayoutView="80" workbookViewId="0">
      <selection activeCell="C7" sqref="C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2" bestFit="1" customWidth="1"/>
    <col min="8" max="8" width="28.6640625" style="2" bestFit="1" customWidth="1"/>
    <col min="9" max="9" width="28.88671875" style="2" customWidth="1"/>
    <col min="10" max="14" width="9.109375" style="2" customWidth="1"/>
    <col min="15" max="16384" width="9.109375" style="2"/>
  </cols>
  <sheetData>
    <row r="1" spans="1:8" ht="18" x14ac:dyDescent="0.25">
      <c r="A1" s="363" t="s">
        <v>63</v>
      </c>
      <c r="B1" s="364"/>
      <c r="C1" s="364"/>
      <c r="D1" s="364"/>
      <c r="E1" s="364"/>
      <c r="F1" s="365"/>
    </row>
    <row r="2" spans="1:8" ht="22.5" customHeight="1" thickBot="1" x14ac:dyDescent="0.3">
      <c r="A2" s="366" t="s">
        <v>94</v>
      </c>
      <c r="B2" s="367"/>
      <c r="C2" s="367"/>
      <c r="D2" s="367"/>
      <c r="E2" s="367"/>
      <c r="F2" s="368"/>
    </row>
    <row r="3" spans="1:8" ht="125.25" customHeight="1" x14ac:dyDescent="0.25">
      <c r="A3" s="369" t="s">
        <v>231</v>
      </c>
      <c r="B3" s="370"/>
      <c r="C3" s="370"/>
      <c r="D3" s="370"/>
      <c r="E3" s="370"/>
      <c r="F3" s="371"/>
      <c r="G3" s="116"/>
    </row>
    <row r="4" spans="1:8" ht="22.2" customHeight="1" thickBot="1" x14ac:dyDescent="0.3">
      <c r="A4" s="372" t="s">
        <v>198</v>
      </c>
      <c r="B4" s="373"/>
      <c r="C4" s="373"/>
      <c r="D4" s="373"/>
      <c r="E4" s="373"/>
      <c r="F4" s="374"/>
      <c r="H4" s="68"/>
    </row>
    <row r="5" spans="1:8" ht="15" thickBot="1" x14ac:dyDescent="0.3">
      <c r="A5" s="76"/>
      <c r="B5" s="83"/>
      <c r="C5" s="83"/>
      <c r="D5" s="83"/>
      <c r="E5" s="83"/>
      <c r="F5" s="83"/>
    </row>
    <row r="6" spans="1:8" ht="61.95" customHeight="1" thickBot="1" x14ac:dyDescent="0.3">
      <c r="A6" s="87" t="s">
        <v>0</v>
      </c>
      <c r="B6" s="87" t="s">
        <v>79</v>
      </c>
      <c r="C6" s="88" t="s">
        <v>127</v>
      </c>
      <c r="D6" s="88" t="s">
        <v>204</v>
      </c>
      <c r="E6" s="88" t="s">
        <v>95</v>
      </c>
      <c r="F6" s="88" t="s">
        <v>205</v>
      </c>
      <c r="H6" s="89"/>
    </row>
    <row r="7" spans="1:8" ht="20.100000000000001" customHeight="1" x14ac:dyDescent="0.25">
      <c r="A7" s="102" t="s">
        <v>14</v>
      </c>
      <c r="B7" s="103" t="s">
        <v>14</v>
      </c>
      <c r="C7" s="101"/>
      <c r="D7" s="78">
        <v>0</v>
      </c>
      <c r="E7" s="79" t="s">
        <v>14</v>
      </c>
      <c r="F7" s="84"/>
    </row>
    <row r="8" spans="1:8" ht="20.100000000000001" customHeight="1" x14ac:dyDescent="0.25">
      <c r="A8" s="102" t="s">
        <v>14</v>
      </c>
      <c r="B8" s="103" t="s">
        <v>14</v>
      </c>
      <c r="C8" s="101"/>
      <c r="D8" s="80">
        <v>0</v>
      </c>
      <c r="E8" s="79" t="s">
        <v>14</v>
      </c>
      <c r="F8" s="84"/>
    </row>
    <row r="9" spans="1:8" ht="20.100000000000001" customHeight="1" x14ac:dyDescent="0.25">
      <c r="A9" s="102" t="s">
        <v>14</v>
      </c>
      <c r="B9" s="103" t="s">
        <v>14</v>
      </c>
      <c r="C9" s="101"/>
      <c r="D9" s="80">
        <v>0</v>
      </c>
      <c r="E9" s="79" t="s">
        <v>14</v>
      </c>
      <c r="F9" s="84"/>
    </row>
    <row r="10" spans="1:8" ht="20.100000000000001" customHeight="1" x14ac:dyDescent="0.25">
      <c r="A10" s="102" t="s">
        <v>14</v>
      </c>
      <c r="B10" s="103" t="s">
        <v>14</v>
      </c>
      <c r="C10" s="101"/>
      <c r="D10" s="80">
        <v>0</v>
      </c>
      <c r="E10" s="79" t="s">
        <v>14</v>
      </c>
      <c r="F10" s="84"/>
    </row>
    <row r="11" spans="1:8" ht="20.100000000000001" customHeight="1" x14ac:dyDescent="0.25">
      <c r="A11" s="102" t="s">
        <v>14</v>
      </c>
      <c r="B11" s="103" t="s">
        <v>14</v>
      </c>
      <c r="C11" s="101"/>
      <c r="D11" s="80">
        <v>0</v>
      </c>
      <c r="E11" s="79" t="s">
        <v>14</v>
      </c>
      <c r="F11" s="84"/>
    </row>
    <row r="12" spans="1:8" ht="20.100000000000001" customHeight="1" x14ac:dyDescent="0.25">
      <c r="A12" s="102" t="s">
        <v>14</v>
      </c>
      <c r="B12" s="103" t="s">
        <v>14</v>
      </c>
      <c r="C12" s="101"/>
      <c r="D12" s="80">
        <v>0</v>
      </c>
      <c r="E12" s="79" t="s">
        <v>14</v>
      </c>
      <c r="F12" s="84"/>
    </row>
    <row r="13" spans="1:8" ht="20.100000000000001" customHeight="1" thickBot="1" x14ac:dyDescent="0.3">
      <c r="A13" s="102" t="s">
        <v>14</v>
      </c>
      <c r="B13" s="103" t="s">
        <v>14</v>
      </c>
      <c r="C13" s="101"/>
      <c r="D13" s="81">
        <v>0</v>
      </c>
      <c r="E13" s="79" t="s">
        <v>14</v>
      </c>
      <c r="F13" s="84"/>
    </row>
    <row r="14" spans="1:8" ht="24" customHeight="1" thickBot="1" x14ac:dyDescent="0.3">
      <c r="A14" s="77"/>
      <c r="B14" s="91"/>
      <c r="C14" s="117" t="s">
        <v>26</v>
      </c>
      <c r="D14" s="107">
        <f>SUM(D7:D13)</f>
        <v>0</v>
      </c>
      <c r="E14" s="91"/>
      <c r="F14" s="91"/>
    </row>
    <row r="15" spans="1:8" ht="15" customHeight="1" x14ac:dyDescent="0.25">
      <c r="B15" s="90"/>
      <c r="C15" s="89"/>
      <c r="D15" s="92"/>
      <c r="E15" s="90"/>
      <c r="F15" s="90"/>
    </row>
    <row r="16" spans="1:8" ht="8.25" customHeight="1" x14ac:dyDescent="0.25"/>
    <row r="17" spans="1:6" ht="15" customHeight="1" thickBot="1" x14ac:dyDescent="0.3">
      <c r="A17" s="375" t="s">
        <v>21</v>
      </c>
      <c r="B17" s="375"/>
      <c r="C17" s="375"/>
      <c r="D17" s="375"/>
      <c r="E17" s="375"/>
      <c r="F17" s="375"/>
    </row>
    <row r="18" spans="1:6" ht="94.95" customHeight="1" thickBot="1" x14ac:dyDescent="0.3">
      <c r="A18" s="360"/>
      <c r="B18" s="361"/>
      <c r="C18" s="361"/>
      <c r="D18" s="361"/>
      <c r="E18" s="361"/>
      <c r="F18" s="362"/>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3"/>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row r="33" hidden="1" x14ac:dyDescent="0.25"/>
  </sheetData>
  <sheetProtection algorithmName="SHA-512" hashValue="GASu59w9OGv+hY29FjgJCv3LZJus9ZOVbD0O0CCF9ZTHMpPsqm61ajs00BFXlc11Nq30mjI6HSy05TKA/A7QUQ==" saltValue="pgPyTQljfBzowrHQmlYjPg=="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B7:B13" xr:uid="{2F7D49E4-171B-42A2-9D67-15CE62E119A9}">
      <formula1>$B$23:$B$32</formula1>
    </dataValidation>
    <dataValidation type="list" allowBlank="1" showInputMessage="1" showErrorMessage="1" sqref="A7:A13" xr:uid="{2030E18A-C102-4558-B319-62C3140C3F05}">
      <formula1>$A$23:$A$25</formula1>
    </dataValidation>
    <dataValidation type="list" allowBlank="1" showInputMessage="1" showErrorMessage="1" sqref="E7:E13" xr:uid="{21CD8448-1837-4C3B-A7EA-C1227A5A13D3}">
      <formula1>$C$23:$C$25</formula1>
    </dataValidation>
    <dataValidation type="whole" operator="greaterThanOrEqual" allowBlank="1" showInputMessage="1" showErrorMessage="1" sqref="D7:D13" xr:uid="{81017718-D028-48B2-8489-25C293FC6231}">
      <formula1>-1</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SUMMARY</vt:lpstr>
      <vt:lpstr>1 - Sources &amp; Uses</vt:lpstr>
      <vt:lpstr>1 - Project Info</vt:lpstr>
      <vt:lpstr>1 - Leverage</vt:lpstr>
      <vt:lpstr>1 - Value Gap</vt:lpstr>
      <vt:lpstr>1 - Aff Gap</vt:lpstr>
      <vt:lpstr>2 - Sources &amp; Uses</vt:lpstr>
      <vt:lpstr>2 - Project Info</vt:lpstr>
      <vt:lpstr>2 - Leverage</vt:lpstr>
      <vt:lpstr>2 - Value Gap</vt:lpstr>
      <vt:lpstr>2 - Aff Gap</vt:lpstr>
      <vt:lpstr>3 - Sources &amp; Uses</vt:lpstr>
      <vt:lpstr>3 - Project Info</vt:lpstr>
      <vt:lpstr>3 - Leverage</vt:lpstr>
      <vt:lpstr>3 - Value Gap</vt:lpstr>
      <vt:lpstr>3 - Aff Gap</vt:lpstr>
      <vt:lpstr>'1 - Aff Gap'!Print_Area</vt:lpstr>
      <vt:lpstr>'1 - Leverage'!Print_Area</vt:lpstr>
      <vt:lpstr>'1 - Project Info'!Print_Area</vt:lpstr>
      <vt:lpstr>'1 - Sources &amp; Uses'!Print_Area</vt:lpstr>
      <vt:lpstr>'1 - Value Gap'!Print_Area</vt:lpstr>
      <vt:lpstr>'2 - Aff Gap'!Print_Area</vt:lpstr>
      <vt:lpstr>'2 - Leverage'!Print_Area</vt:lpstr>
      <vt:lpstr>'2 - Project Info'!Print_Area</vt:lpstr>
      <vt:lpstr>'2 - Sources &amp; Uses'!Print_Area</vt:lpstr>
      <vt:lpstr>'2 - Value Gap'!Print_Area</vt:lpstr>
      <vt:lpstr>'3 - Aff Gap'!Print_Area</vt:lpstr>
      <vt:lpstr>'3 - Leverage'!Print_Area</vt:lpstr>
      <vt:lpstr>'3 - Project Info'!Print_Area</vt:lpstr>
      <vt:lpstr>'3 - Sources &amp; Uses'!Print_Area</vt:lpstr>
      <vt:lpstr>'3 -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2026-06-10T18:46:11Z</dcterms:modified>
</cp:coreProperties>
</file>